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drawings/charts/chart3.xml" ContentType="application/vnd.openxmlformats-officedocument.drawingml.char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cdbd116cd4e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ummary" sheetId="1" r:id="R662bfc0a5a1d48f8"/>
    <x:sheet xmlns:r="http://schemas.openxmlformats.org/officeDocument/2006/relationships" name="Headline_inputs" sheetId="2" r:id="R8566c0e320614a67"/>
    <x:sheet xmlns:r="http://schemas.openxmlformats.org/officeDocument/2006/relationships" name="Short_stay" sheetId="3" r:id="R0ded4e1941de47a5"/>
    <x:sheet xmlns:r="http://schemas.openxmlformats.org/officeDocument/2006/relationships" name="Permit_trend" sheetId="4" r:id="Re2a226fb9a9842d3"/>
    <x:sheet xmlns:r="http://schemas.openxmlformats.org/officeDocument/2006/relationships" name="Permit_branches" sheetId="5" r:id="Rbb4c8c68b1fe4b96"/>
    <x:sheet xmlns:r="http://schemas.openxmlformats.org/officeDocument/2006/relationships" name="Permit_cantons" sheetId="6" r:id="Rea922b21c0864e19"/>
    <x:sheet xmlns:r="http://schemas.openxmlformats.org/officeDocument/2006/relationships" name="Permit_nationality" sheetId="7" r:id="R7387b644ecaa4d3c"/>
    <x:sheet xmlns:r="http://schemas.openxmlformats.org/officeDocument/2006/relationships" name="Helpore_snapshot" sheetId="8" r:id="Rb926cd9415f14fb8"/>
    <x:sheet xmlns:r="http://schemas.openxmlformats.org/officeDocument/2006/relationships" name="Sources" sheetId="9" r:id="R23f16ade4682490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#,##0"/>
    <x:numFmt numFmtId="201" formatCode="0.0%"/>
    <x:numFmt numFmtId="202" formatCode="0.0"/>
  </x:numFmts>
  <x:fonts count="12">
    <x:font>
      <x:sz val="11"/>
      <x:name val="Carlito"/>
    </x:font>
    <x:font>
      <x:sz val="10"/>
      <x:color rgb="FF123D40"/>
      <x:name val="Source Sans 3"/>
    </x:font>
    <x:font>
      <x:b/>
      <x:sz val="10"/>
      <x:color rgb="FFFFFFFF"/>
      <x:name val="Source Sans 3"/>
    </x:font>
    <x:font>
      <x:b/>
      <x:sz val="24"/>
      <x:color rgb="FFFFFFFF"/>
      <x:name val="Source Serif 4"/>
    </x:font>
    <x:font>
      <x:i/>
      <x:sz val="11"/>
      <x:color rgb="FF123D40"/>
      <x:name val="Source Sans 3"/>
    </x:font>
    <x:font>
      <x:b/>
      <x:sz val="15"/>
      <x:color rgb="FF123D40"/>
      <x:name val="Source Serif 4"/>
    </x:font>
    <x:font>
      <x:b/>
      <x:sz val="10"/>
      <x:color rgb="FF123D40"/>
      <x:name val="Source Sans 3"/>
    </x:font>
    <x:font>
      <x:b/>
      <x:sz val="10"/>
      <x:color rgb="FF006E70"/>
      <x:name val="Source Sans 3"/>
    </x:font>
    <x:font>
      <x:sz val="11"/>
      <x:color rgb="FF123D40"/>
      <x:name val="Source Sans 3"/>
    </x:font>
    <x:font>
      <x:i/>
      <x:sz val="9"/>
      <x:color rgb="FF5D6D6E"/>
      <x:name val="Source Sans 3"/>
    </x:font>
    <x:font>
      <x:b/>
      <x:sz val="11"/>
      <x:color rgb="FFFFFFFF"/>
      <x:name val="Source Sans 3"/>
    </x:font>
    <x:font>
      <x:b/>
      <x:sz val="18"/>
      <x:color rgb="FFFFFFFF"/>
      <x:name val="Source Serif 4"/>
    </x:font>
  </x:fonts>
  <x:fills count="7">
    <x:fill>
      <x:patternFill patternType="none"/>
    </x:fill>
    <x:fill>
      <x:patternFill patternType="gray125"/>
    </x:fill>
    <x:fill>
      <x:patternFill patternType="solid">
        <x:fgColor rgb="FF123D40"/>
      </x:patternFill>
    </x:fill>
    <x:fill>
      <x:patternFill patternType="solid">
        <x:fgColor rgb="FFFFF9F2"/>
      </x:patternFill>
    </x:fill>
    <x:fill>
      <x:patternFill patternType="solid">
        <x:fgColor rgb="FFCFE4E4"/>
      </x:patternFill>
    </x:fill>
    <x:fill>
      <x:patternFill patternType="solid">
        <x:fgColor rgb="FFDDE75C"/>
      </x:patternFill>
    </x:fill>
    <x:fill>
      <x:patternFill patternType="solid">
        <x:fgColor rgb="FF006E70"/>
      </x:patternFill>
    </x:fill>
  </x:fills>
  <x:borders count="8">
    <x:border/>
    <x:border>
      <x:left style="thin">
        <x:color rgb="FF123D40"/>
      </x:left>
      <x:top style="thin">
        <x:color rgb="FF123D40"/>
      </x:top>
      <x:bottom style="thin">
        <x:color rgb="FF123D40"/>
      </x:bottom>
    </x:border>
    <x:border>
      <x:top style="thin">
        <x:color rgb="FF123D40"/>
      </x:top>
      <x:bottom style="thin">
        <x:color rgb="FF123D40"/>
      </x:bottom>
    </x:border>
    <x:border>
      <x:right style="thin">
        <x:color rgb="FF123D40"/>
      </x:right>
      <x:top style="thin">
        <x:color rgb="FF123D40"/>
      </x:top>
      <x:bottom style="thin">
        <x:color rgb="FF123D40"/>
      </x:bottom>
    </x:border>
    <x:border>
      <x:bottom style="thin">
        <x:color rgb="FFCFE4E4"/>
      </x:bottom>
    </x:border>
    <x:border>
      <x:top style="thin">
        <x:color rgb="FFCFE4E4"/>
      </x:top>
      <x:bottom style="thin">
        <x:color rgb="FFCFE4E4"/>
      </x:bottom>
    </x:border>
    <x:border>
      <x:left style="thin">
        <x:color rgb="FFCFE4E4"/>
      </x:left>
      <x:right style="thin">
        <x:color rgb="FFCFE4E4"/>
      </x:right>
      <x:top style="thin">
        <x:color rgb="FFCFE4E4"/>
      </x:top>
      <x:bottom style="thin">
        <x:color rgb="FFCFE4E4"/>
      </x:bottom>
    </x:border>
    <x:border>
      <x:left style="thin">
        <x:color rgb="FF006E70"/>
      </x:left>
      <x:right style="thin">
        <x:color rgb="FF006E70"/>
      </x:right>
      <x:top style="thin">
        <x:color rgb="FF006E70"/>
      </x:top>
      <x:bottom style="thin">
        <x:color rgb="FF006E70"/>
      </x:bottom>
    </x:border>
  </x:borders>
  <x:cellStyleXfs count="1">
    <x:xf numFmtId="0" fontId="0" fillId="0" borderId="0"/>
  </x:cellStyleXfs>
  <x:cellXfs count="6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vertical="center" wrapText="1"/>
    </x:xf>
    <x:xf numFmtId="0" fontId="2" fillId="2" borderId="1" xfId="0" applyNumberFormat="1" applyFont="1" applyFill="1" applyBorder="1" applyAlignment="1">
      <x:alignment vertical="center" wrapText="1"/>
    </x:xf>
    <x:xf numFmtId="0" fontId="2" fillId="2" borderId="2" xfId="0" applyNumberFormat="1" applyFont="1" applyFill="1" applyBorder="1" applyAlignment="1">
      <x:alignment vertical="center" wrapText="1"/>
    </x:xf>
    <x:xf numFmtId="0" fontId="2" fillId="2" borderId="3" xfId="0" applyNumberFormat="1" applyFont="1" applyFill="1" applyBorder="1" applyAlignment="1">
      <x:alignment vertical="center" wrapText="1"/>
    </x:xf>
    <x:xf numFmtId="0" fontId="1" fillId="0" borderId="4" xfId="0" applyNumberFormat="1" applyFont="1" applyFill="1" applyBorder="1" applyAlignment="1">
      <x:alignment vertical="center" wrapText="1"/>
    </x:xf>
    <x:xf numFmtId="0" fontId="1" fillId="0" borderId="5" xfId="0" applyNumberFormat="1" applyFont="1" applyFill="1" applyBorder="1" applyAlignment="1">
      <x:alignment vertical="center" wrapText="1"/>
    </x:xf>
    <x:xf numFmtId="200" fontId="1" fillId="0" borderId="4" xfId="0" applyNumberFormat="1" applyFont="1" applyFill="1" applyBorder="1" applyAlignment="1">
      <x:alignment vertical="center" wrapText="1"/>
    </x:xf>
    <x:xf numFmtId="200" fontId="1" fillId="0" borderId="5" xfId="0" applyNumberFormat="1" applyFont="1" applyFill="1" applyBorder="1" applyAlignment="1">
      <x:alignment vertical="center" wrapText="1"/>
    </x:xf>
    <x:xf numFmtId="201" fontId="1" fillId="0" borderId="4" xfId="0" applyNumberFormat="1" applyFont="1" applyFill="1" applyBorder="1" applyAlignment="1">
      <x:alignment vertical="center" wrapText="1"/>
    </x:xf>
    <x:xf numFmtId="201" fontId="1" fillId="0" borderId="5" xfId="0" applyNumberFormat="1" applyFont="1" applyFill="1" applyBorder="1" applyAlignment="1">
      <x:alignment vertical="center" wrapText="1"/>
    </x:xf>
    <x:xf numFmtId="202" fontId="1" fillId="0" borderId="5" xfId="0" applyNumberFormat="1" applyFont="1" applyFill="1" applyBorder="1" applyAlignment="1">
      <x:alignment vertical="center" wrapText="1"/>
    </x:xf>
    <x:xf numFmtId="201" fontId="0" fillId="0" borderId="0" xfId="0" applyNumberFormat="1" applyFont="1" applyFill="1" applyBorder="1"/>
    <x:xf numFmtId="202" fontId="0" fillId="0" borderId="0" xfId="0" applyNumberFormat="1" applyFont="1" applyFill="1" applyBorder="1"/>
    <x:xf numFmtId="0" fontId="0" fillId="3" borderId="0" xfId="0" applyNumberFormat="1" applyFont="1" applyFill="1" applyBorder="1"/>
    <x:xf numFmtId="0" fontId="1" fillId="3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/>
    <x:xf numFmtId="0" fontId="4" fillId="4" borderId="0" xfId="0" applyNumberFormat="1" applyFont="1" applyFill="1" applyBorder="1"/>
    <x:xf numFmtId="0" fontId="5" fillId="3" borderId="0" xfId="0" applyNumberFormat="1" applyFont="1" applyFill="1" applyBorder="1"/>
    <x:xf numFmtId="200" fontId="1" fillId="3" borderId="0" xfId="0" applyNumberFormat="1" applyFont="1" applyFill="1" applyBorder="1"/>
    <x:xf numFmtId="201" fontId="1" fillId="3" borderId="0" xfId="0" applyNumberFormat="1" applyFont="1" applyFill="1" applyBorder="1"/>
    <x:xf numFmtId="0" fontId="1" fillId="3" borderId="6" xfId="0" applyNumberFormat="1" applyFont="1" applyFill="1" applyBorder="1"/>
    <x:xf numFmtId="200" fontId="1" fillId="3" borderId="6" xfId="0" applyNumberFormat="1" applyFont="1" applyFill="1" applyBorder="1"/>
    <x:xf numFmtId="201" fontId="1" fillId="3" borderId="6" xfId="0" applyNumberFormat="1" applyFont="1" applyFill="1" applyBorder="1"/>
    <x:xf numFmtId="0" fontId="6" fillId="3" borderId="6" xfId="0" applyNumberFormat="1" applyFont="1" applyFill="1" applyBorder="1"/>
    <x:xf numFmtId="200" fontId="7" fillId="3" borderId="6" xfId="0" applyNumberFormat="1" applyFont="1" applyFill="1" applyBorder="1"/>
    <x:xf numFmtId="201" fontId="7" fillId="3" borderId="6" xfId="0" applyNumberFormat="1" applyFont="1" applyFill="1" applyBorder="1"/>
    <x:xf numFmtId="0" fontId="8" fillId="4" borderId="0" xfId="0" applyNumberFormat="1" applyFont="1" applyFill="1" applyBorder="1"/>
    <x:xf numFmtId="0" fontId="8" fillId="4" borderId="7" xfId="0" applyNumberFormat="1" applyFont="1" applyFill="1" applyBorder="1"/>
    <x:xf numFmtId="0" fontId="8" fillId="4" borderId="7" xfId="0" applyNumberFormat="1" applyFont="1" applyFill="1" applyBorder="1" applyAlignment="1">
      <x:alignment wrapText="1"/>
    </x:xf>
    <x:xf numFmtId="0" fontId="8" fillId="4" borderId="7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9" fillId="3" borderId="0" xfId="0" applyNumberFormat="1" applyFont="1" applyFill="1" applyBorder="1"/>
    <x:xf numFmtId="0" fontId="9" fillId="3" borderId="0" xfId="0" applyNumberFormat="1" applyFont="1" applyFill="1" applyBorder="1" applyAlignment="1">
      <x:alignment wrapText="1"/>
    </x:xf>
    <x:xf numFmtId="0" fontId="1" fillId="5" borderId="0" xfId="0" applyNumberFormat="1" applyFont="1" applyFill="1" applyBorder="1"/>
    <x:xf numFmtId="0" fontId="1" fillId="5" borderId="7" xfId="0" applyNumberFormat="1" applyFont="1" applyFill="1" applyBorder="1"/>
    <x:xf numFmtId="0" fontId="1" fillId="5" borderId="7" xfId="0" applyNumberFormat="1" applyFont="1" applyFill="1" applyBorder="1" applyAlignment="1">
      <x:alignment wrapText="1"/>
    </x:xf>
    <x:xf numFmtId="0" fontId="1" fillId="5" borderId="7" xfId="0" applyNumberFormat="1" applyFont="1" applyFill="1" applyBorder="1" applyAlignment="1">
      <x:alignment vertical="center" wrapText="1"/>
    </x:xf>
    <x:xf numFmtId="0" fontId="1" fillId="4" borderId="7" xfId="0" applyNumberFormat="1" applyFont="1" applyFill="1" applyBorder="1"/>
    <x:xf numFmtId="0" fontId="1" fillId="4" borderId="7" xfId="0" applyNumberFormat="1" applyFont="1" applyFill="1" applyBorder="1" applyAlignment="1">
      <x:alignment wrapText="1"/>
    </x:xf>
    <x:xf numFmtId="0" fontId="1" fillId="4" borderId="7" xfId="0" applyNumberFormat="1" applyFont="1" applyFill="1" applyBorder="1" applyAlignment="1">
      <x:alignment vertical="center" wrapText="1"/>
    </x:xf>
    <x:xf numFmtId="0" fontId="10" fillId="2" borderId="0" xfId="0" applyNumberFormat="1" applyFont="1" applyFill="1" applyBorder="1"/>
    <x:xf numFmtId="0" fontId="10" fillId="2" borderId="0" xfId="0" applyNumberFormat="1" applyFont="1" applyFill="1" applyBorder="1" applyAlignment="1">
      <x:alignment wrapText="1"/>
    </x:xf>
    <x:xf numFmtId="0" fontId="10" fillId="2" borderId="0" xfId="0" applyNumberFormat="1" applyFont="1" applyFill="1" applyBorder="1" applyAlignment="1">
      <x:alignment vertical="center" wrapText="1"/>
    </x:xf>
    <x:xf numFmtId="0" fontId="0" fillId="2" borderId="0" xfId="0" applyNumberFormat="1" applyFont="1" applyFill="1" applyBorder="1"/>
    <x:xf numFmtId="0" fontId="11" fillId="2" borderId="0" xfId="0" applyNumberFormat="1" applyFont="1" applyFill="1" applyBorder="1"/>
    <x:xf numFmtId="0" fontId="11" fillId="2" borderId="0" xfId="0" applyNumberFormat="1" applyFont="1" applyFill="1" applyBorder="1" applyAlignment="1">
      <x:alignment vertical="center"/>
    </x:xf>
    <x:xf numFmtId="0" fontId="0" fillId="6" borderId="0" xfId="0" applyNumberFormat="1" applyFont="1" applyFill="1" applyBorder="1"/>
    <x:xf numFmtId="0" fontId="10" fillId="6" borderId="0" xfId="0" applyNumberFormat="1" applyFont="1" applyFill="1" applyBorder="1"/>
    <x:xf numFmtId="0" fontId="10" fillId="6" borderId="0" xfId="0" applyNumberFormat="1" applyFont="1" applyFill="1" applyBorder="1" applyAlignment="1">
      <x:alignment wrapText="1"/>
    </x:xf>
    <x:xf numFmtId="0" fontId="1" fillId="0" borderId="6" xfId="0" applyNumberFormat="1" applyFont="1" applyFill="1" applyBorder="1"/>
    <x:xf numFmtId="0" fontId="1" fillId="0" borderId="6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cf5564cef34048" /><Relationship Type="http://schemas.openxmlformats.org/officeDocument/2006/relationships/theme" Target="/xl/theme/theme1.xml" Id="R4784ec3cbf064ee0" /><Relationship Type="http://schemas.openxmlformats.org/officeDocument/2006/relationships/sharedStrings" Target="/xl/sharedStrings.xml" Id="R0f0ad6e169e44604" /><Relationship Type="http://schemas.openxmlformats.org/officeDocument/2006/relationships/worksheet" Target="/xl/worksheets/sheet1.xml" Id="R662bfc0a5a1d48f8" /><Relationship Type="http://schemas.openxmlformats.org/officeDocument/2006/relationships/worksheet" Target="/xl/worksheets/sheet2.xml" Id="R8566c0e320614a67" /><Relationship Type="http://schemas.openxmlformats.org/officeDocument/2006/relationships/worksheet" Target="/xl/worksheets/sheet3.xml" Id="R0ded4e1941de47a5" /><Relationship Type="http://schemas.openxmlformats.org/officeDocument/2006/relationships/worksheet" Target="/xl/worksheets/sheet4.xml" Id="Re2a226fb9a9842d3" /><Relationship Type="http://schemas.openxmlformats.org/officeDocument/2006/relationships/worksheet" Target="/xl/worksheets/sheet5.xml" Id="Rbb4c8c68b1fe4b96" /><Relationship Type="http://schemas.openxmlformats.org/officeDocument/2006/relationships/worksheet" Target="/xl/worksheets/sheet6.xml" Id="Rea922b21c0864e19" /><Relationship Type="http://schemas.openxmlformats.org/officeDocument/2006/relationships/worksheet" Target="/xl/worksheets/sheet7.xml" Id="R7387b644ecaa4d3c" /><Relationship Type="http://schemas.openxmlformats.org/officeDocument/2006/relationships/worksheet" Target="/xl/worksheets/sheet8.xml" Id="Rb926cd9415f14fb8" /><Relationship Type="http://schemas.openxmlformats.org/officeDocument/2006/relationships/worksheet" Target="/xl/worksheets/sheet9.xml" Id="R23f16ade4682490f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4dde7079901d4e69" /><Relationship Type="http://schemas.openxmlformats.org/officeDocument/2006/relationships/chart" Target="/xl/drawings/charts/chart2.xml" Id="Rfa06c6f90a0e4892" /><Relationship Type="http://schemas.openxmlformats.org/officeDocument/2006/relationships/chart" Target="/xl/drawings/charts/chart3.xml" Id="R1f28eef6d80a482d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75">
                <a:latin typeface="Source Sans 3"/>
                <a:ea typeface="Source Sans 3"/>
                <a:cs typeface="Source Sans 3"/>
              </a:rPr>
              <a:t>Private-household registrations moved against the national total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75">
              <a:latin typeface="Source Sans 3"/>
              <a:ea typeface="Source Sans 3"/>
              <a:cs typeface="Source Sans 3"/>
            </a:defRPr>
          </a:pPr>
        </a:p>
      </c:txPr>
    </c:title>
    <c:plotArea>
      <c:barChart>
        <c:barDir val="col"/>
        <c:varyColors val="0"/>
        <c:ser>
          <c:idx val="0"/>
          <c:order val="0"/>
          <c:tx>
            <c:v>Change</c:v>
          </c:tx>
          <c:spPr>
            <a:solidFill xmlns:a="http://schemas.openxmlformats.org/drawingml/2006/main">
              <a:srgbClr val="006E70"/>
            </a:solidFill>
          </c:spPr>
          <c:cat>
            <c:strRef>
              <c:f>'Summary'!$F$6:$F$7</c:f>
              <c:strCache>
                <c:ptCount val="0"/>
              </c:strCache>
            </c:strRef>
          </c:cat>
          <c:val>
            <c:numRef>
              <c:f>'Summary'!$G$6:$G$7</c:f>
              <c:numCache>
                <c:formatCode>0.0%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750">
                <a:latin typeface="Source Sans 3"/>
                <a:ea typeface="Source Sans 3"/>
                <a:cs typeface="Source Sans 3"/>
              </a:defRPr>
            </a:pPr>
          </a:p>
        </c:txPr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>
                <a:latin typeface="Source Sans 3"/>
                <a:ea typeface="Source Sans 3"/>
                <a:cs typeface="Source Sans 3"/>
              </a:defRPr>
            </a:pPr>
          </a:p>
        </c:txPr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75">
                <a:latin typeface="Source Sans 3"/>
                <a:ea typeface="Source Sans 3"/>
                <a:cs typeface="Source Sans 3"/>
              </a:rPr>
              <a:t>Valid G-permit stock: diverging July snapshots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75">
              <a:latin typeface="Source Sans 3"/>
              <a:ea typeface="Source Sans 3"/>
              <a:cs typeface="Source Sans 3"/>
            </a:defRPr>
          </a:pPr>
        </a:p>
      </c:txPr>
    </c:title>
    <c:plotArea>
      <c:lineChart>
        <c:grouping val="standard"/>
        <c:varyColors val="0"/>
        <c:ser>
          <c:idx val="0"/>
          <c:order val="0"/>
          <c:tx>
            <c:v>All G permits (2022=100)</c:v>
          </c:tx>
          <c:spPr>
            <a:ln xmlns:a="http://schemas.openxmlformats.org/drawingml/2006/main" w="19050">
              <a:solidFill>
                <a:srgbClr val="006E70"/>
              </a:solidFill>
              <a:prstDash val="solid"/>
            </a:ln>
          </c:spPr>
          <c:marker>
            <c:symbol val="none"/>
          </c:marker>
          <c:cat>
            <c:strRef>
              <c:f>'Summary'!$F$20:$F$24</c:f>
              <c:strCache>
                <c:ptCount val="0"/>
              </c:strCache>
            </c:strRef>
          </c:cat>
          <c:val>
            <c:numRef>
              <c:f>'Summary'!$G$20:$G$24</c:f>
              <c:numCache>
                <c:formatCode>0.0</c:formatCode>
                <c:ptCount val="0"/>
              </c:numCache>
            </c:numRef>
          </c:val>
          <c:smooth val="0"/>
        </c:ser>
        <c:ser>
          <c:idx val="1"/>
          <c:order val="1"/>
          <c:tx>
            <c:v>Domestic category (2022=100)</c:v>
          </c:tx>
          <c:spPr>
            <a:ln xmlns:a="http://schemas.openxmlformats.org/drawingml/2006/main" w="19050">
              <a:solidFill>
                <a:srgbClr val="123D40"/>
              </a:solidFill>
              <a:prstDash val="solid"/>
            </a:ln>
          </c:spPr>
          <c:marker>
            <c:symbol val="none"/>
          </c:marker>
          <c:cat>
            <c:strRef>
              <c:f>'Summary'!$F$20:$F$24</c:f>
              <c:strCache>
                <c:ptCount val="0"/>
              </c:strCache>
            </c:strRef>
          </c:cat>
          <c:val>
            <c:numRef>
              <c:f>'Summary'!$H$20:$H$24</c:f>
              <c:numCache>
                <c:formatCode>0.0</c:formatCode>
                <c:ptCount val="0"/>
              </c:numCache>
            </c:numRef>
          </c:val>
          <c:smooth val="0"/>
        </c:ser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>
                <a:latin typeface="Source Sans 3"/>
                <a:ea typeface="Source Sans 3"/>
                <a:cs typeface="Source Sans 3"/>
              </a:defRPr>
            </a:pPr>
          </a:p>
        </c:txPr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>
                <a:latin typeface="Source Sans 3"/>
                <a:ea typeface="Source Sans 3"/>
                <a:cs typeface="Source Sans 3"/>
              </a:defRPr>
            </a:pPr>
          </a:p>
        </c:txPr>
        <c:crossAx val="48650112"/>
        <c:crossBetween val="between"/>
      </c:valAx>
    </c:plotArea>
    <c:legend>
      <c:legendPos val="t"/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675">
              <a:latin typeface="Source Sans 3"/>
              <a:ea typeface="Source Sans 3"/>
              <a:cs typeface="Source Sans 3"/>
            </a:defRPr>
          </a:pPr>
        </a:p>
      </c:txPr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3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75">
                <a:latin typeface="Source Sans 3"/>
                <a:ea typeface="Source Sans 3"/>
                <a:cs typeface="Source Sans 3"/>
              </a:rPr>
              <a:t>Female share of valid G-permit records, July 2026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75">
              <a:latin typeface="Source Sans 3"/>
              <a:ea typeface="Source Sans 3"/>
              <a:cs typeface="Source Sans 3"/>
            </a:defRPr>
          </a:pPr>
        </a:p>
      </c:txPr>
    </c:title>
    <c:plotArea>
      <c:barChart>
        <c:barDir val="col"/>
        <c:varyColors val="0"/>
        <c:ser>
          <c:idx val="0"/>
          <c:order val="0"/>
          <c:tx>
            <c:v>Female share</c:v>
          </c:tx>
          <c:spPr>
            <a:solidFill xmlns:a="http://schemas.openxmlformats.org/drawingml/2006/main">
              <a:srgbClr val="006E70"/>
            </a:solidFill>
          </c:spPr>
          <c:cat>
            <c:strRef>
              <c:f>'Summary'!$F$35:$F$40</c:f>
              <c:strCache>
                <c:ptCount val="0"/>
              </c:strCache>
            </c:strRef>
          </c:cat>
          <c:val>
            <c:numRef>
              <c:f>'Summary'!$G$35:$G$40</c:f>
              <c:numCache>
                <c:formatCode>0.0%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>
                <a:latin typeface="Source Sans 3"/>
                <a:ea typeface="Source Sans 3"/>
                <a:cs typeface="Source Sans 3"/>
              </a:defRPr>
            </a:pPr>
          </a:p>
        </c:txPr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0%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>
                <a:latin typeface="Source Sans 3"/>
                <a:ea typeface="Source Sans 3"/>
                <a:cs typeface="Source Sans 3"/>
              </a:defRPr>
            </a:pPr>
          </a:p>
        </c:txPr>
        <c:crossAx val="48650112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8</xdr:col>
      <xdr:colOff>0</xdr:colOff>
      <xdr:row>4</xdr:row>
      <xdr:rowOff>0</xdr:rowOff>
    </xdr:from>
    <xdr:to>
      <xdr:col>14</xdr:col>
      <xdr:colOff>0</xdr:colOff>
      <xdr:row>17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4dde7079901d4e69"/>
        </a:graphicData>
      </a:graphic>
    </xdr:graphicFrame>
    <xdr:clientData/>
  </xdr:twoCellAnchor>
  <xdr:twoCellAnchor>
    <xdr:from>
      <xdr:col>8</xdr:col>
      <xdr:colOff>0</xdr:colOff>
      <xdr:row>18</xdr:row>
      <xdr:rowOff>0</xdr:rowOff>
    </xdr:from>
    <xdr:to>
      <xdr:col>14</xdr:col>
      <xdr:colOff>0</xdr:colOff>
      <xdr:row>31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fa06c6f90a0e4892"/>
        </a:graphicData>
      </a:graphic>
    </xdr:graphicFrame>
    <xdr:clientData/>
  </xdr:twoCellAnchor>
  <xdr:twoCellAnchor>
    <xdr:from>
      <xdr:col>8</xdr:col>
      <xdr:colOff>0</xdr:colOff>
      <xdr:row>32</xdr:row>
      <xdr:rowOff>0</xdr:rowOff>
    </xdr:from>
    <xdr:to>
      <xdr:col>14</xdr:col>
      <xdr:colOff>0</xdr:colOff>
      <xdr:row>44</xdr:row>
      <xdr:rowOff>0</xdr:rowOff>
    </xdr:to>
    <xdr:graphicFrame macro="">
      <xdr:nvGraphicFramePr>
        <xdr:cNvPr id="3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1f28eef6d80a482d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Helpore">
  <a:themeElements>
    <a:clrScheme name="Helpor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Helpore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7e32393c254c4f37" /></Relationships>
</file>

<file path=xl/worksheets/sheet1.xml><?xml version="1.0" encoding="utf-8"?>
<x:worksheet xmlns:x="http://schemas.openxmlformats.org/spreadsheetml/2006/main">
  <x:sheetPr>
    <x:tabColor rgb="FFDDE75C"/>
  </x:sheetPr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5" hidden="0" customWidth="1"/>
    <x:col min="2" max="2" width="18" hidden="0" customWidth="1"/>
    <x:col min="3" max="3" width="3" hidden="0" customWidth="1"/>
    <x:col min="4" max="4" width="3" hidden="0" customWidth="1"/>
    <x:col min="5" max="5" width="3" hidden="0" customWidth="1"/>
    <x:col min="6" max="6" width="28" hidden="0" customWidth="1"/>
    <x:col min="7" max="7" width="18" hidden="0" customWidth="1"/>
    <x:col min="8" max="8" width="18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13" hidden="0" customWidth="1"/>
  </x:cols>
  <x:sheetData>
    <x:row r="1" ht="30" customHeight="1">
      <x:c r="A1" s="22" t="str">
        <x:v>Private-household registrations bucked the trend</x:v>
      </x:c>
      <x:c r="B1" s="19"/>
      <x:c r="C1" s="19"/>
      <x:c r="D1" s="19"/>
      <x:c r="E1" s="19"/>
      <x:c r="F1" s="19"/>
      <x:c r="G1" s="19"/>
      <x:c r="H1" s="19"/>
      <x:c r="I1" s="19"/>
      <x:c r="J1" s="19"/>
      <x:c r="K1" s="19"/>
      <x:c r="L1" s="19"/>
      <x:c r="M1" s="19"/>
      <x:c r="N1" s="19"/>
    </x:row>
    <x:row r="2" ht="30" customHeight="1">
      <x:c r="A2" s="19"/>
      <x:c r="B2" s="19"/>
      <x:c r="C2" s="19"/>
      <x:c r="D2" s="19"/>
      <x:c r="E2" s="19"/>
      <x:c r="F2" s="19"/>
      <x:c r="G2" s="19"/>
      <x:c r="H2" s="19"/>
      <x:c r="I2" s="19"/>
      <x:c r="J2" s="19"/>
      <x:c r="K2" s="19"/>
      <x:c r="L2" s="19"/>
      <x:c r="M2" s="19"/>
      <x:c r="N2" s="19"/>
    </x:row>
    <x:row r="3">
      <x:c r="A3" s="24" t="str">
        <x:v>Helpore evidence workbook · official data through July 2026 · Helpore platform snapshot through 10 September 2026</x:v>
      </x:c>
      <x:c r="B3" s="19"/>
      <x:c r="C3" s="19"/>
      <x:c r="D3" s="19"/>
      <x:c r="E3" s="19"/>
      <x:c r="F3" s="19"/>
      <x:c r="G3" s="19"/>
      <x:c r="H3" s="19"/>
      <x:c r="I3" s="19"/>
      <x:c r="J3" s="19"/>
      <x:c r="K3" s="19"/>
      <x:c r="L3" s="19"/>
      <x:c r="M3" s="19"/>
      <x:c r="N3" s="19"/>
    </x:row>
    <x:row r="4">
      <x:c r="A4" s="19"/>
      <x:c r="B4" s="19"/>
      <x:c r="C4" s="19"/>
      <x:c r="D4" s="19"/>
      <x:c r="E4" s="19"/>
      <x:c r="F4" s="19"/>
      <x:c r="G4" s="19"/>
      <x:c r="H4" s="19"/>
      <x:c r="I4" s="19"/>
      <x:c r="J4" s="19"/>
      <x:c r="K4" s="19"/>
      <x:c r="L4" s="19"/>
      <x:c r="M4" s="19"/>
      <x:c r="N4" s="19"/>
    </x:row>
    <x:row r="5">
      <x:c r="A5" s="25" t="str">
        <x:v>Headline: registrations moved against the national total</x:v>
      </x:c>
      <x:c r="B5" s="19"/>
      <x:c r="C5" s="19"/>
      <x:c r="D5" s="19"/>
      <x:c r="E5" s="19"/>
      <x:c r="F5" s="40" t="str">
        <x:v>Comparison</x:v>
      </x:c>
      <x:c r="G5" s="40" t="str">
        <x:v>Change</x:v>
      </x:c>
      <x:c r="H5" s="19"/>
      <x:c r="I5" s="19"/>
      <x:c r="J5" s="19"/>
      <x:c r="K5" s="19"/>
      <x:c r="L5" s="19"/>
      <x:c r="M5" s="19"/>
      <x:c r="N5" s="19"/>
    </x:row>
    <x:row r="6">
      <x:c r="A6" s="19"/>
      <x:c r="B6" s="19"/>
      <x:c r="C6" s="19"/>
      <x:c r="D6" s="19"/>
      <x:c r="E6" s="19"/>
      <x:c r="F6" s="19" t="str">
        <x:v>Household direct-start registrations</x:v>
      </x:c>
      <x:c r="G6" s="27" t="n">
        <x:f>B9</x:f>
        <x:v>0.09501738122827352</x:v>
      </x:c>
      <x:c r="H6" s="19"/>
      <x:c r="I6" s="19"/>
      <x:c r="J6" s="19"/>
      <x:c r="K6" s="19"/>
      <x:c r="L6" s="19"/>
      <x:c r="M6" s="19"/>
      <x:c r="N6" s="19"/>
    </x:row>
    <x:row r="7">
      <x:c r="A7" s="31" t="str">
        <x:v>Household direct-start registrations, 2024</x:v>
      </x:c>
      <x:c r="B7" s="32" t="n">
        <x:f>Headline_inputs!D2</x:f>
        <x:v>1726</x:v>
      </x:c>
      <x:c r="C7" s="19"/>
      <x:c r="D7" s="19"/>
      <x:c r="E7" s="19"/>
      <x:c r="F7" s="19" t="str">
        <x:v>All direct-start registrations</x:v>
      </x:c>
      <x:c r="G7" s="27" t="n">
        <x:f>B10</x:f>
        <x:v>-0.028308859904899952</x:v>
      </x:c>
      <x:c r="H7" s="19"/>
      <x:c r="I7" s="19"/>
      <x:c r="J7" s="19"/>
      <x:c r="K7" s="19"/>
      <x:c r="L7" s="19"/>
      <x:c r="M7" s="19"/>
      <x:c r="N7" s="19"/>
    </x:row>
    <x:row r="8">
      <x:c r="A8" s="31" t="str">
        <x:v>Household direct-start registrations, 2025</x:v>
      </x:c>
      <x:c r="B8" s="32" t="n">
        <x:f>Headline_inputs!F2</x:f>
        <x:v>1890</x:v>
      </x:c>
      <x:c r="C8" s="19"/>
      <x:c r="D8" s="19"/>
      <x:c r="E8" s="19"/>
      <x:c r="F8" s="19"/>
      <x:c r="G8" s="19"/>
      <x:c r="H8" s="19"/>
      <x:c r="I8" s="19"/>
      <x:c r="J8" s="19"/>
      <x:c r="K8" s="19"/>
      <x:c r="L8" s="19"/>
      <x:c r="M8" s="19"/>
      <x:c r="N8" s="19"/>
    </x:row>
    <x:row r="9">
      <x:c r="A9" s="31" t="str">
        <x:v>Household change</x:v>
      </x:c>
      <x:c r="B9" s="33" t="n">
        <x:f>B8/B7-1</x:f>
        <x:v>0.09501738122827352</x:v>
      </x:c>
      <x:c r="C9" s="19"/>
      <x:c r="D9" s="19"/>
      <x:c r="E9" s="19"/>
      <x:c r="F9" s="19"/>
      <x:c r="G9" s="19"/>
      <x:c r="H9" s="19"/>
      <x:c r="I9" s="19"/>
      <x:c r="J9" s="19"/>
      <x:c r="K9" s="19"/>
      <x:c r="L9" s="19"/>
      <x:c r="M9" s="19"/>
      <x:c r="N9" s="19"/>
    </x:row>
    <x:row r="10">
      <x:c r="A10" s="31" t="str">
        <x:v>All direct starts change</x:v>
      </x:c>
      <x:c r="B10" s="33" t="n">
        <x:f>Headline_inputs!F3/Headline_inputs!D3-1</x:f>
        <x:v>-0.028308859904899952</x:v>
      </x:c>
      <x:c r="C10" s="19"/>
      <x:c r="D10" s="19"/>
      <x:c r="E10" s="19"/>
      <x:c r="F10" s="19"/>
      <x:c r="G10" s="19"/>
      <x:c r="H10" s="19"/>
      <x:c r="I10" s="19"/>
      <x:c r="J10" s="19"/>
      <x:c r="K10" s="19"/>
      <x:c r="L10" s="19"/>
      <x:c r="M10" s="19"/>
      <x:c r="N10" s="19"/>
    </x:row>
    <x:row r="11">
      <x:c r="A11" s="31" t="str">
        <x:v>Divergence</x:v>
      </x:c>
      <x:c r="B11" s="33" t="n">
        <x:f>B9-B10</x:f>
        <x:v>0.12332624113317348</x:v>
      </x:c>
      <x:c r="C11" s="19"/>
      <x:c r="D11" s="19"/>
      <x:c r="E11" s="19"/>
      <x:c r="F11" s="19"/>
      <x:c r="G11" s="19"/>
      <x:c r="H11" s="19"/>
      <x:c r="I11" s="19"/>
      <x:c r="J11" s="19"/>
      <x:c r="K11" s="19"/>
      <x:c r="L11" s="19"/>
      <x:c r="M11" s="19"/>
      <x:c r="N11" s="19"/>
    </x:row>
    <x:row r="12">
      <x:c r="A12" s="31" t="str">
        <x:v>Household share of all direct starts, 2025</x:v>
      </x:c>
      <x:c r="B12" s="33" t="n">
        <x:f>B8/Headline_inputs!F3</x:f>
        <x:v>0.011320415680872092</x:v>
      </x:c>
      <x:c r="C12" s="19"/>
      <x:c r="D12" s="19"/>
      <x:c r="E12" s="19"/>
      <x:c r="F12" s="19"/>
      <x:c r="G12" s="19"/>
      <x:c r="H12" s="19"/>
      <x:c r="I12" s="19"/>
      <x:c r="J12" s="19"/>
      <x:c r="K12" s="19"/>
      <x:c r="L12" s="19"/>
      <x:c r="M12" s="19"/>
      <x:c r="N12" s="19"/>
    </x:row>
    <x:row r="13">
      <x:c r="A13" s="19"/>
      <x:c r="B13" s="19"/>
      <x:c r="C13" s="19"/>
      <x:c r="D13" s="19"/>
      <x:c r="E13" s="19"/>
      <x:c r="F13" s="19"/>
      <x:c r="G13" s="19"/>
      <x:c r="H13" s="19"/>
      <x:c r="I13" s="19"/>
      <x:c r="J13" s="19"/>
      <x:c r="K13" s="19"/>
      <x:c r="L13" s="19"/>
      <x:c r="M13" s="19"/>
      <x:c r="N13" s="19"/>
    </x:row>
    <x:row r="14">
      <x:c r="A14" s="25" t="str">
        <x:v>Supporting permit panel: a separate stock measure</x:v>
      </x:c>
      <x:c r="B14" s="19"/>
      <x:c r="C14" s="19"/>
      <x:c r="D14" s="19"/>
      <x:c r="E14" s="19"/>
      <x:c r="F14" s="19"/>
      <x:c r="G14" s="19"/>
      <x:c r="H14" s="19"/>
      <x:c r="I14" s="19"/>
      <x:c r="J14" s="19"/>
      <x:c r="K14" s="19"/>
      <x:c r="L14" s="19"/>
      <x:c r="M14" s="19"/>
      <x:c r="N14" s="19"/>
    </x:row>
    <x:row r="15">
      <x:c r="A15" s="19"/>
      <x:c r="B15" s="19"/>
      <x:c r="C15" s="19"/>
      <x:c r="D15" s="19"/>
      <x:c r="E15" s="19"/>
      <x:c r="F15" s="19"/>
      <x:c r="G15" s="19"/>
      <x:c r="H15" s="19"/>
      <x:c r="I15" s="19"/>
      <x:c r="J15" s="19"/>
      <x:c r="K15" s="19"/>
      <x:c r="L15" s="19"/>
      <x:c r="M15" s="19"/>
      <x:c r="N15" s="19"/>
    </x:row>
    <x:row r="16">
      <x:c r="A16" s="31" t="str">
        <x:v>Valid domestic-service G permits, Jul 2026</x:v>
      </x:c>
      <x:c r="B16" s="32" t="n">
        <x:f>Permit_trend!E6</x:f>
        <x:v>5828</x:v>
      </x:c>
      <x:c r="C16" s="19"/>
      <x:c r="D16" s="19"/>
      <x:c r="E16" s="19"/>
      <x:c r="F16" s="19"/>
      <x:c r="G16" s="19"/>
      <x:c r="H16" s="19"/>
      <x:c r="I16" s="19"/>
      <x:c r="J16" s="19"/>
      <x:c r="K16" s="19"/>
      <x:c r="L16" s="19"/>
      <x:c r="M16" s="19"/>
      <x:c r="N16" s="19"/>
    </x:row>
    <x:row r="17">
      <x:c r="A17" s="31" t="str">
        <x:v>Recorded for women</x:v>
      </x:c>
      <x:c r="B17" s="33" t="n">
        <x:f>Permit_trend!F6/Permit_trend!E6</x:f>
        <x:v>0.8912148249828414</x:v>
      </x:c>
      <x:c r="C17" s="19"/>
      <x:c r="D17" s="19"/>
      <x:c r="E17" s="19"/>
      <x:c r="F17" s="19"/>
      <x:c r="G17" s="19"/>
      <x:c r="H17" s="19"/>
      <x:c r="I17" s="19"/>
      <x:c r="J17" s="19"/>
      <x:c r="K17" s="19"/>
      <x:c r="L17" s="19"/>
      <x:c r="M17" s="19"/>
      <x:c r="N17" s="19"/>
    </x:row>
    <x:row r="18">
      <x:c r="A18" s="31" t="str">
        <x:v>Domestic category change, Jul 2022–Jul 2026</x:v>
      </x:c>
      <x:c r="B18" s="33" t="n">
        <x:f>Permit_trend!E6/Permit_trend!E2-1</x:f>
        <x:v>-0.039235080778107445</x:v>
      </x:c>
      <x:c r="C18" s="19"/>
      <x:c r="D18" s="19"/>
      <x:c r="E18" s="19"/>
      <x:c r="F18" s="19"/>
      <x:c r="G18" s="19"/>
      <x:c r="H18" s="19"/>
      <x:c r="I18" s="19"/>
      <x:c r="J18" s="19"/>
      <x:c r="K18" s="19"/>
      <x:c r="L18" s="19"/>
      <x:c r="M18" s="19"/>
      <x:c r="N18" s="19"/>
    </x:row>
    <x:row r="19">
      <x:c r="A19" s="31" t="str">
        <x:v>All valid G permits change, Jul 2022–Jul 2026</x:v>
      </x:c>
      <x:c r="B19" s="33" t="n">
        <x:f>Permit_trend!C6/Permit_trend!C2-1</x:f>
        <x:v>0.10655800119525871</x:v>
      </x:c>
      <x:c r="C19" s="19"/>
      <x:c r="D19" s="19"/>
      <x:c r="E19" s="19"/>
      <x:c r="F19" s="40" t="str">
        <x:v>July</x:v>
      </x:c>
      <x:c r="G19" s="40" t="str">
        <x:v>All G permits (2022=100)</x:v>
      </x:c>
      <x:c r="H19" s="40" t="str">
        <x:v>Domestic category (2022=100)</x:v>
      </x:c>
      <x:c r="I19" s="19"/>
      <x:c r="J19" s="19"/>
      <x:c r="K19" s="19"/>
      <x:c r="L19" s="19"/>
      <x:c r="M19" s="19"/>
      <x:c r="N19" s="19"/>
    </x:row>
    <x:row r="20">
      <x:c r="A20" s="31" t="str">
        <x:v>Difference in trends</x:v>
      </x:c>
      <x:c r="B20" s="33" t="n">
        <x:f>B19-B18</x:f>
        <x:v>0.14579308197336616</x:v>
      </x:c>
      <x:c r="C20" s="19"/>
      <x:c r="D20" s="19"/>
      <x:c r="E20" s="19"/>
      <x:c r="F20" s="19" t="n">
        <x:v>2022</x:v>
      </x:c>
      <x:c r="G20" s="38" t="n">
        <x:f>Permit_trend!J2</x:f>
        <x:v>100</x:v>
      </x:c>
      <x:c r="H20" s="38" t="n">
        <x:f>Permit_trend!I2</x:f>
        <x:v>100</x:v>
      </x:c>
      <x:c r="I20" s="19"/>
      <x:c r="J20" s="19"/>
      <x:c r="K20" s="19"/>
      <x:c r="L20" s="19"/>
      <x:c r="M20" s="19"/>
      <x:c r="N20" s="19"/>
    </x:row>
    <x:row r="21">
      <x:c r="A21" s="31" t="str">
        <x:v>Share recorded in Ticino</x:v>
      </x:c>
      <x:c r="B21" s="33" t="n">
        <x:f>Permit_cantons!B22/Permit_trend!E6</x:f>
        <x:v>0.5233356211393274</x:v>
      </x:c>
      <x:c r="C21" s="19"/>
      <x:c r="D21" s="19"/>
      <x:c r="E21" s="19"/>
      <x:c r="F21" s="19" t="n">
        <x:v>2023</x:v>
      </x:c>
      <x:c r="G21" s="38" t="n">
        <x:f>Permit_trend!J3</x:f>
        <x:v>104.40999679264569</x:v>
      </x:c>
      <x:c r="H21" s="38" t="n">
        <x:f>Permit_trend!I3</x:f>
        <x:v>98.61523244312562</x:v>
      </x:c>
      <x:c r="I21" s="19"/>
      <x:c r="J21" s="19"/>
      <x:c r="K21" s="19"/>
      <x:c r="L21" s="19"/>
      <x:c r="M21" s="19"/>
      <x:c r="N21" s="19"/>
    </x:row>
    <x:row r="22">
      <x:c r="A22" s="19"/>
      <x:c r="B22" s="19"/>
      <x:c r="C22" s="19"/>
      <x:c r="D22" s="19"/>
      <x:c r="E22" s="19"/>
      <x:c r="F22" s="19" t="n">
        <x:v>2024</x:v>
      </x:c>
      <x:c r="G22" s="38" t="n">
        <x:f>Permit_trend!J4</x:f>
        <x:v>107.37322297573255</x:v>
      </x:c>
      <x:c r="H22" s="38" t="n">
        <x:f>Permit_trend!I4</x:f>
        <x:v>98.33498186613913</x:v>
      </x:c>
      <x:c r="I22" s="19"/>
      <x:c r="J22" s="19"/>
      <x:c r="K22" s="19"/>
      <x:c r="L22" s="19"/>
      <x:c r="M22" s="19"/>
      <x:c r="N22" s="19"/>
    </x:row>
    <x:row r="23" ht="27" customHeight="1">
      <x:c r="A23" s="37" t="str">
        <x:v>How to read these figures
The 2025 short-stay figures are annual notification flows. The July figures are stocks of valid permits. They describe different administrative records, so adding them together would not produce a meaningful workforce total. A valid permit is not proof of active work. The notification procedure moved to EasyGov in mid-March 2025; official sources do not quantify any resulting reporting or classification break.</x:v>
      </x:c>
      <x:c r="B23" s="19"/>
      <x:c r="C23" s="19"/>
      <x:c r="D23" s="19"/>
      <x:c r="E23" s="19"/>
      <x:c r="F23" s="19" t="n">
        <x:v>2025</x:v>
      </x:c>
      <x:c r="G23" s="38" t="n">
        <x:f>Permit_trend!J5</x:f>
        <x:v>109.49538394799933</x:v>
      </x:c>
      <x:c r="H23" s="38" t="n">
        <x:f>Permit_trend!I5</x:f>
        <x:v>97.31289152654138</x:v>
      </x:c>
      <x:c r="I23" s="19"/>
      <x:c r="J23" s="19"/>
      <x:c r="K23" s="19"/>
      <x:c r="L23" s="19"/>
      <x:c r="M23" s="19"/>
      <x:c r="N23" s="19"/>
    </x:row>
    <x:row r="24" ht="27" customHeight="1">
      <x:c r="A24" s="19"/>
      <x:c r="B24" s="19"/>
      <x:c r="C24" s="19"/>
      <x:c r="D24" s="19"/>
      <x:c r="E24" s="19"/>
      <x:c r="F24" s="19" t="n">
        <x:v>2026</x:v>
      </x:c>
      <x:c r="G24" s="38" t="n">
        <x:f>Permit_trend!J6</x:f>
        <x:v>110.65580011952588</x:v>
      </x:c>
      <x:c r="H24" s="38" t="n">
        <x:f>Permit_trend!I6</x:f>
        <x:v>96.07649192218926</x:v>
      </x:c>
      <x:c r="I24" s="19"/>
      <x:c r="J24" s="19"/>
      <x:c r="K24" s="19"/>
      <x:c r="L24" s="19"/>
      <x:c r="M24" s="19"/>
      <x:c r="N24" s="19"/>
    </x:row>
    <x:row r="25" ht="27" customHeight="1">
      <x:c r="A25" s="19"/>
      <x:c r="B25" s="19"/>
      <x:c r="C25" s="19"/>
      <x:c r="D25" s="19"/>
      <x:c r="E25" s="19"/>
      <x:c r="F25" s="19"/>
      <x:c r="G25" s="19"/>
      <x:c r="H25" s="19"/>
      <x:c r="I25" s="19"/>
      <x:c r="J25" s="19"/>
      <x:c r="K25" s="19"/>
      <x:c r="L25" s="19"/>
      <x:c r="M25" s="19"/>
      <x:c r="N25" s="19"/>
    </x:row>
    <x:row r="26" ht="27" customHeight="1">
      <x:c r="A26" s="19"/>
      <x:c r="B26" s="19"/>
      <x:c r="C26" s="19"/>
      <x:c r="D26" s="19"/>
      <x:c r="E26" s="19"/>
      <x:c r="F26" s="19"/>
      <x:c r="G26" s="19"/>
      <x:c r="H26" s="19"/>
      <x:c r="I26" s="19"/>
      <x:c r="J26" s="19"/>
      <x:c r="K26" s="19"/>
      <x:c r="L26" s="19"/>
      <x:c r="M26" s="19"/>
      <x:c r="N26" s="19"/>
    </x:row>
    <x:row r="27">
      <x:c r="A27" s="19"/>
      <x:c r="B27" s="19"/>
      <x:c r="C27" s="19"/>
      <x:c r="D27" s="19"/>
      <x:c r="E27" s="19"/>
      <x:c r="F27" s="19"/>
      <x:c r="G27" s="19"/>
      <x:c r="H27" s="19"/>
      <x:c r="I27" s="19"/>
      <x:c r="J27" s="19"/>
      <x:c r="K27" s="19"/>
      <x:c r="L27" s="19"/>
      <x:c r="M27" s="19"/>
      <x:c r="N27" s="19"/>
    </x:row>
    <x:row r="28">
      <x:c r="A28" s="42" t="str">
        <x:v>Source dates: SECO FlaM 2025 annex, 17 Jun 2026 · SEM table 5-20, 31 Jul 2026 snapshot published 17 Aug 2026. All calculated cells are formulas linked to the input sheets.</x:v>
      </x:c>
      <x:c r="B28" s="19"/>
      <x:c r="C28" s="19"/>
      <x:c r="D28" s="19"/>
      <x:c r="E28" s="19"/>
      <x:c r="F28" s="19"/>
      <x:c r="G28" s="19"/>
      <x:c r="H28" s="19"/>
      <x:c r="I28" s="19"/>
      <x:c r="J28" s="19"/>
      <x:c r="K28" s="19"/>
      <x:c r="L28" s="19"/>
      <x:c r="M28" s="19"/>
      <x:c r="N28" s="19"/>
    </x:row>
    <x:row r="29">
      <x:c r="A29" s="19"/>
      <x:c r="B29" s="19"/>
      <x:c r="C29" s="19"/>
      <x:c r="D29" s="19"/>
      <x:c r="E29" s="19"/>
      <x:c r="F29" s="19"/>
      <x:c r="G29" s="19"/>
      <x:c r="H29" s="19"/>
      <x:c r="I29" s="19"/>
      <x:c r="J29" s="19"/>
      <x:c r="K29" s="19"/>
      <x:c r="L29" s="19"/>
      <x:c r="M29" s="19"/>
      <x:c r="N29" s="19"/>
    </x:row>
    <x:row r="30">
      <x:c r="A30" s="19"/>
      <x:c r="B30" s="19"/>
      <x:c r="C30" s="19"/>
      <x:c r="D30" s="19"/>
      <x:c r="E30" s="19"/>
      <x:c r="F30" s="19"/>
      <x:c r="G30" s="19"/>
      <x:c r="H30" s="19"/>
      <x:c r="I30" s="19"/>
      <x:c r="J30" s="19"/>
      <x:c r="K30" s="19"/>
      <x:c r="L30" s="19"/>
      <x:c r="M30" s="19"/>
      <x:c r="N30" s="19"/>
    </x:row>
    <x:row r="31" ht="27" customHeight="1">
      <x:c r="A31" s="46" t="str">
        <x:v>Helpore platform snapshot · 10 Sep 2026
The cohort funnel is 587 active, email-confirmed, non-test Helper accounts; 192 recorded a non-Swiss EU/EFTA nationality; 185 also recorded an eligibility route; and 58 selected the short-stay route and supplied a Swiss entry date within the preceding 90 days (31.4% of 185). Public-profile visibility was not an inclusion criterion. These are de-identified, self-reported platform records—not authority registrations, completed placements or a national estimate.</x:v>
      </x:c>
      <x:c r="B31" s="19"/>
      <x:c r="C31" s="19"/>
      <x:c r="D31" s="19"/>
      <x:c r="E31" s="19"/>
      <x:c r="F31" s="19"/>
      <x:c r="G31" s="19"/>
      <x:c r="H31" s="19"/>
      <x:c r="I31" s="19"/>
      <x:c r="J31" s="19"/>
      <x:c r="K31" s="19"/>
      <x:c r="L31" s="19"/>
      <x:c r="M31" s="19"/>
      <x:c r="N31" s="19"/>
    </x:row>
    <x:row r="32" ht="27" customHeight="1">
      <x:c r="A32" s="19"/>
      <x:c r="B32" s="19"/>
      <x:c r="C32" s="19"/>
      <x:c r="D32" s="19"/>
      <x:c r="E32" s="19"/>
      <x:c r="F32" s="19"/>
      <x:c r="G32" s="19"/>
      <x:c r="H32" s="19"/>
      <x:c r="I32" s="19"/>
      <x:c r="J32" s="19"/>
      <x:c r="K32" s="19"/>
      <x:c r="L32" s="19"/>
      <x:c r="M32" s="19"/>
      <x:c r="N32" s="19"/>
    </x:row>
    <x:row r="33" ht="27" customHeight="1">
      <x:c r="A33" s="19"/>
      <x:c r="B33" s="19"/>
      <x:c r="C33" s="19"/>
      <x:c r="D33" s="19"/>
      <x:c r="E33" s="19"/>
      <x:c r="F33" s="19"/>
      <x:c r="G33" s="19"/>
      <x:c r="H33" s="19"/>
      <x:c r="I33" s="19"/>
      <x:c r="J33" s="19"/>
      <x:c r="K33" s="19"/>
      <x:c r="L33" s="19"/>
      <x:c r="M33" s="19"/>
      <x:c r="N33" s="19"/>
    </x:row>
    <x:row r="34" ht="27" customHeight="1">
      <x:c r="A34" s="19"/>
      <x:c r="B34" s="19"/>
      <x:c r="C34" s="19"/>
      <x:c r="D34" s="19"/>
      <x:c r="E34" s="19"/>
      <x:c r="F34" s="40" t="str">
        <x:v>Branch / comparison</x:v>
      </x:c>
      <x:c r="G34" s="40" t="str">
        <x:v>Female share</x:v>
      </x:c>
      <x:c r="H34" s="19"/>
      <x:c r="I34" s="19"/>
      <x:c r="J34" s="19"/>
      <x:c r="K34" s="19"/>
      <x:c r="L34" s="19"/>
      <x:c r="M34" s="19"/>
      <x:c r="N34" s="19"/>
    </x:row>
    <x:row r="35">
      <x:c r="A35" s="19"/>
      <x:c r="B35" s="19"/>
      <x:c r="C35" s="19"/>
      <x:c r="D35" s="19"/>
      <x:c r="E35" s="19"/>
      <x:c r="F35" s="19" t="str">
        <x:v>Domestic services</x:v>
      </x:c>
      <x:c r="G35" s="27" t="n">
        <x:f>Permit_branches!E40</x:f>
        <x:v>0.8912148249828414</x:v>
      </x:c>
      <x:c r="H35" s="19"/>
      <x:c r="I35" s="19"/>
      <x:c r="J35" s="19"/>
      <x:c r="K35" s="19"/>
      <x:c r="L35" s="19"/>
      <x:c r="M35" s="19"/>
      <x:c r="N35" s="19"/>
    </x:row>
    <x:row r="36" ht="24" customHeight="1">
      <x:c r="A36" s="49" t="str">
        <x:v>Disclosure
Helpore conducted and published this secondary analysis and has a direct commercial interest in Swiss household services. The national findings use official SECO, SEM and FSO data. The separately labelled platform statistic uses de-identified Helpore records and is not representative of Switzerland. The analysis was not preregistered; sources, calculations, assumptions and limitations are supplied for scrutiny.</x:v>
      </x:c>
      <x:c r="B36" s="19"/>
      <x:c r="C36" s="19"/>
      <x:c r="D36" s="19"/>
      <x:c r="E36" s="19"/>
      <x:c r="F36" s="19" t="str">
        <x:v>Clothing</x:v>
      </x:c>
      <x:c r="G36" s="27" t="n">
        <x:f>Permit_branches!E7</x:f>
        <x:v>0.7345323741007195</x:v>
      </x:c>
      <x:c r="H36" s="19"/>
      <x:c r="I36" s="19"/>
      <x:c r="J36" s="19"/>
      <x:c r="K36" s="19"/>
      <x:c r="L36" s="19"/>
      <x:c r="M36" s="19"/>
      <x:c r="N36" s="19"/>
    </x:row>
    <x:row r="37" ht="24" customHeight="1">
      <x:c r="A37" s="19"/>
      <x:c r="B37" s="19"/>
      <x:c r="C37" s="19"/>
      <x:c r="D37" s="19"/>
      <x:c r="E37" s="19"/>
      <x:c r="F37" s="19" t="str">
        <x:v>Residential &amp; social welfare</x:v>
      </x:c>
      <x:c r="G37" s="27" t="n">
        <x:f>Permit_branches!E57</x:f>
        <x:v>0.7231318027988658</x:v>
      </x:c>
      <x:c r="H37" s="19"/>
      <x:c r="I37" s="19"/>
      <x:c r="J37" s="19"/>
      <x:c r="K37" s="19"/>
      <x:c r="L37" s="19"/>
      <x:c r="M37" s="19"/>
      <x:c r="N37" s="19"/>
    </x:row>
    <x:row r="38" ht="24" customHeight="1">
      <x:c r="A38" s="19"/>
      <x:c r="B38" s="19"/>
      <x:c r="C38" s="19"/>
      <x:c r="D38" s="19"/>
      <x:c r="E38" s="19"/>
      <x:c r="F38" s="19" t="str">
        <x:v>Medicine &amp; health</x:v>
      </x:c>
      <x:c r="G38" s="27" t="n">
        <x:f>Permit_branches!E43</x:f>
        <x:v>0.7089968869793408</x:v>
      </x:c>
      <x:c r="H38" s="19"/>
      <x:c r="I38" s="19"/>
      <x:c r="J38" s="19"/>
      <x:c r="K38" s="19"/>
      <x:c r="L38" s="19"/>
      <x:c r="M38" s="19"/>
      <x:c r="N38" s="19"/>
    </x:row>
    <x:row r="39" ht="24" customHeight="1">
      <x:c r="A39" s="19"/>
      <x:c r="B39" s="19"/>
      <x:c r="C39" s="19"/>
      <x:c r="D39" s="19"/>
      <x:c r="E39" s="19"/>
      <x:c r="F39" s="19" t="str">
        <x:v>Personal services</x:v>
      </x:c>
      <x:c r="G39" s="27" t="n">
        <x:f>Permit_branches!E45</x:f>
        <x:v>0.5850174498823147</x:v>
      </x:c>
      <x:c r="H39" s="19"/>
      <x:c r="I39" s="19"/>
      <x:c r="J39" s="19"/>
      <x:c r="K39" s="19"/>
      <x:c r="L39" s="19"/>
      <x:c r="M39" s="19"/>
      <x:c r="N39" s="19"/>
    </x:row>
    <x:row r="40" ht="24" customHeight="1">
      <x:c r="A40" s="19"/>
      <x:c r="B40" s="19"/>
      <x:c r="C40" s="19"/>
      <x:c r="D40" s="19"/>
      <x:c r="E40" s="19"/>
      <x:c r="F40" s="19" t="str">
        <x:v>All valid G permits</x:v>
      </x:c>
      <x:c r="G40" s="27" t="n">
        <x:f>Permit_trend!H6</x:f>
        <x:v>0.3536665978534445</x:v>
      </x:c>
      <x:c r="H40" s="19"/>
      <x:c r="I40" s="19"/>
      <x:c r="J40" s="19"/>
      <x:c r="K40" s="19"/>
      <x:c r="L40" s="19"/>
      <x:c r="M40" s="19"/>
      <x:c r="N40" s="19"/>
    </x:row>
    <x:row r="41">
      <x:c r="A41" s="19"/>
      <x:c r="B41" s="19"/>
      <x:c r="C41" s="19"/>
      <x:c r="D41" s="19"/>
      <x:c r="E41" s="19"/>
      <x:c r="F41" s="19"/>
      <x:c r="G41" s="19"/>
      <x:c r="H41" s="19"/>
      <x:c r="I41" s="19"/>
      <x:c r="J41" s="19"/>
      <x:c r="K41" s="19"/>
      <x:c r="L41" s="19"/>
      <x:c r="M41" s="19"/>
      <x:c r="N41" s="19"/>
    </x:row>
    <x:row r="42" ht="24" customHeight="1">
      <x:c r="A42" s="52" t="str">
        <x:v>Author
Gilberto de la Fuente · Director at Helpore
Analysis and data preparation: Helpore</x:v>
      </x:c>
      <x:c r="B42" s="19"/>
      <x:c r="C42" s="19"/>
      <x:c r="D42" s="19"/>
      <x:c r="E42" s="19"/>
      <x:c r="F42" s="19"/>
      <x:c r="G42" s="19"/>
      <x:c r="H42" s="19"/>
      <x:c r="I42" s="19"/>
      <x:c r="J42" s="19"/>
      <x:c r="K42" s="19"/>
      <x:c r="L42" s="19"/>
      <x:c r="M42" s="19"/>
      <x:c r="N42" s="19"/>
    </x:row>
    <x:row r="43" ht="24" customHeight="1">
      <x:c r="A43" s="19"/>
      <x:c r="B43" s="19"/>
      <x:c r="C43" s="19"/>
      <x:c r="D43" s="19"/>
      <x:c r="E43" s="19"/>
      <x:c r="F43" s="19"/>
      <x:c r="G43" s="19"/>
      <x:c r="H43" s="19"/>
      <x:c r="I43" s="19"/>
      <x:c r="J43" s="19"/>
      <x:c r="K43" s="19"/>
      <x:c r="L43" s="19"/>
      <x:c r="M43" s="19"/>
      <x:c r="N43" s="19"/>
    </x:row>
    <x:row r="44" ht="24" customHeight="1">
      <x:c r="A44" s="19"/>
      <x:c r="B44" s="19"/>
      <x:c r="C44" s="19"/>
      <x:c r="D44" s="19"/>
      <x:c r="E44" s="19"/>
      <x:c r="F44" s="19"/>
      <x:c r="G44" s="19"/>
      <x:c r="H44" s="19"/>
      <x:c r="I44" s="19"/>
      <x:c r="J44" s="19"/>
      <x:c r="K44" s="19"/>
      <x:c r="L44" s="19"/>
      <x:c r="M44" s="19"/>
      <x:c r="N44" s="19"/>
    </x:row>
    <x:row r="45">
      <x:c r="A45" s="19"/>
      <x:c r="B45" s="19"/>
      <x:c r="C45" s="19"/>
      <x:c r="D45" s="19"/>
      <x:c r="E45" s="19"/>
      <x:c r="F45" s="19"/>
      <x:c r="G45" s="19"/>
      <x:c r="H45" s="19"/>
      <x:c r="I45" s="19"/>
      <x:c r="J45" s="19"/>
      <x:c r="K45" s="19"/>
      <x:c r="L45" s="19"/>
      <x:c r="M45" s="19"/>
      <x:c r="N45" s="19"/>
    </x:row>
    <x:row r="46">
      <x:c r="A46" s="19"/>
      <x:c r="B46" s="19"/>
      <x:c r="C46" s="19"/>
      <x:c r="D46" s="19"/>
      <x:c r="E46" s="19"/>
      <x:c r="F46" s="19"/>
      <x:c r="G46" s="19"/>
      <x:c r="H46" s="19"/>
      <x:c r="I46" s="19"/>
      <x:c r="J46" s="19"/>
      <x:c r="K46" s="19"/>
      <x:c r="L46" s="19"/>
      <x:c r="M46" s="19"/>
      <x:c r="N46" s="19"/>
    </x:row>
  </x:sheetData>
  <x:mergeCells>
    <x:mergeCell ref="A1:N2"/>
    <x:mergeCell ref="A3:N3"/>
    <x:mergeCell ref="A5:D5"/>
    <x:mergeCell ref="A14:D14"/>
    <x:mergeCell ref="A23:D26"/>
    <x:mergeCell ref="A28:D29"/>
    <x:mergeCell ref="A31:D34"/>
    <x:mergeCell ref="A36:D40"/>
    <x:mergeCell ref="A42:D44"/>
  </x:mergeCells>
  <x:pageMargins left="0.7" right="0.7" top="0.75" bottom="0.75" header="0.3" footer="0.3"/>
  <x:drawing xmlns:r="http://schemas.openxmlformats.org/officeDocument/2006/relationships" r:id="R7e32393c254c4f37"/>
</x:worksheet>
</file>

<file path=xl/worksheets/sheet2.xml><?xml version="1.0" encoding="utf-8"?>
<x:worksheet xmlns:x="http://schemas.openxmlformats.org/spreadsheetml/2006/main">
  <x:sheetPr>
    <x:tabColor rgb="FF006E70"/>
  </x:sheetPr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31" hidden="0" customWidth="1"/>
    <x:col min="2" max="2" width="42" hidden="0" customWidth="1"/>
    <x:col min="3" max="3" width="15" hidden="0" customWidth="1"/>
    <x:col min="4" max="4" width="16" hidden="0" customWidth="1"/>
    <x:col min="5" max="5" width="15" hidden="0" customWidth="1"/>
    <x:col min="6" max="6" width="16" hidden="0" customWidth="1"/>
    <x:col min="7" max="7" width="41" hidden="0" customWidth="1"/>
    <x:col min="8" max="8" width="62" hidden="0" customWidth="1"/>
  </x:cols>
  <x:sheetData>
    <x:row r="1" ht="15" hidden="0" customHeight="1">
      <x:c r="A1" s="6" t="str">
        <x:v>metric</x:v>
      </x:c>
      <x:c r="B1" s="7" t="str">
        <x:v>universe</x:v>
      </x:c>
      <x:c r="C1" s="7" t="str">
        <x:v>period_1</x:v>
      </x:c>
      <x:c r="D1" s="7" t="str">
        <x:v>period_1_value</x:v>
      </x:c>
      <x:c r="E1" s="7" t="str">
        <x:v>period_2</x:v>
      </x:c>
      <x:c r="F1" s="7" t="str">
        <x:v>period_2_value</x:v>
      </x:c>
      <x:c r="G1" s="7" t="str">
        <x:v>source</x:v>
      </x:c>
      <x:c r="H1" s="8" t="str">
        <x:v>notes</x:v>
      </x:c>
    </x:row>
    <x:row r="2" ht="24" hidden="0" customHeight="1">
      <x:c r="A2" s="9" t="str">
        <x:v>Household direct short-term starts</x:v>
      </x:c>
      <x:c r="B2" s="9" t="str">
        <x:v>Short-term starts at Swiss private-household employers</x:v>
      </x:c>
      <x:c r="C2" s="9" t="n">
        <x:v>2024</x:v>
      </x:c>
      <x:c r="D2" s="9" t="n">
        <x:v>1726</x:v>
      </x:c>
      <x:c r="E2" s="9" t="n">
        <x:v>2025</x:v>
      </x:c>
      <x:c r="F2" s="9" t="n">
        <x:v>1890</x:v>
      </x:c>
      <x:c r="G2" s="9" t="str">
        <x:v>SECO NAV Household Work 2025 and SECO FlaM 2025 statistical annex</x:v>
      </x:c>
      <x:c r="H2" s="9" t="str">
        <x:v>2024 was identified by SECO as a record; 2025 exceeds it. Flow records, not a stock.</x:v>
      </x:c>
    </x:row>
    <x:row r="3" ht="15" hidden="0" customHeight="1">
      <x:c r="A3" s="10" t="str">
        <x:v>All direct short-term starts</x:v>
      </x:c>
      <x:c r="B3" s="10" t="str">
        <x:v>Short-term starts at all Swiss employers</x:v>
      </x:c>
      <x:c r="C3" s="10" t="n">
        <x:v>2024</x:v>
      </x:c>
      <x:c r="D3" s="10" t="n">
        <x:v>171819</x:v>
      </x:c>
      <x:c r="E3" s="10" t="n">
        <x:v>2025</x:v>
      </x:c>
      <x:c r="F3" s="10" t="n">
        <x:v>166955</x:v>
      </x:c>
      <x:c r="G3" s="10" t="str">
        <x:v>SECO FlaM 2025 statistical annex Table 1-1</x:v>
      </x:c>
      <x:c r="H3" s="10" t="str">
        <x:v>Flow records; national total without inter-cantonal double counting.</x:v>
      </x:c>
    </x:row>
    <x:row r="4" ht="15" hidden="0" customHeight="1">
      <x:c r="A4" s="10" t="str">
        <x:v>Household total short-stay notifications</x:v>
      </x:c>
      <x:c r="B4" s="10" t="str">
        <x:v>All three notification routes in private-household services</x:v>
      </x:c>
      <x:c r="C4" s="10" t="n">
        <x:v>2024</x:v>
      </x:c>
      <x:c r="D4" s="10" t="n">
        <x:v>1994</x:v>
      </x:c>
      <x:c r="E4" s="10" t="n">
        <x:v>2025</x:v>
      </x:c>
      <x:c r="F4" s="10" t="n">
        <x:v>2181</x:v>
      </x:c>
      <x:c r="G4" s="10" t="str">
        <x:v>SECO FlaM 2025 statistical annex Table 1-3</x:v>
      </x:c>
      <x:c r="H4" s="10" t="str">
        <x:v>Direct starts + self-employed service providers + posted workers; NOGA-based branch.</x:v>
      </x:c>
    </x:row>
    <x:row r="5" ht="24" hidden="0" customHeight="1">
      <x:c r="A5" s="10" t="str">
        <x:v>Household valid G permits</x:v>
      </x:c>
      <x:c r="B5" s="10" t="str">
        <x:v>Valid G-permit records in legacy branch category Häusliche Dienste</x:v>
      </x:c>
      <x:c r="C5" s="10" t="str">
        <x:v>2022-07-31</x:v>
      </x:c>
      <x:c r="D5" s="10" t="n">
        <x:v>6066</x:v>
      </x:c>
      <x:c r="E5" s="10" t="str">
        <x:v>2026-07-31</x:v>
      </x:c>
      <x:c r="F5" s="10" t="n">
        <x:v>5828</x:v>
      </x:c>
      <x:c r="G5" s="10" t="str">
        <x:v>SEM monthly foreign-resident statistics table 5-20</x:v>
      </x:c>
      <x:c r="H5" s="10" t="str">
        <x:v>Stock of valid permits, not workers or jobs. Separate panel from notification flows.</x:v>
      </x:c>
    </x:row>
    <x:row r="6" ht="15" hidden="0" customHeight="1">
      <x:c r="A6" s="10" t="str">
        <x:v>All valid G permits</x:v>
      </x:c>
      <x:c r="B6" s="10" t="str">
        <x:v>All valid G-permit records</x:v>
      </x:c>
      <x:c r="C6" s="10" t="str">
        <x:v>2022-07-31</x:v>
      </x:c>
      <x:c r="D6" s="10" t="n">
        <x:v>433379</x:v>
      </x:c>
      <x:c r="E6" s="10" t="str">
        <x:v>2026-07-31</x:v>
      </x:c>
      <x:c r="F6" s="10" t="n">
        <x:v>479559</x:v>
      </x:c>
      <x:c r="G6" s="10" t="str">
        <x:v>SEM monthly foreign-resident statistics table 5-20</x:v>
      </x:c>
      <x:c r="H6" s="10" t="str">
        <x:v>Stock of valid permits, not active-worker count.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006E70"/>
  </x:sheetPr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54" hidden="0" customWidth="1"/>
    <x:col min="2" max="2" width="18" hidden="0" customWidth="1"/>
    <x:col min="3" max="3" width="18" hidden="0" customWidth="1"/>
    <x:col min="4" max="4" width="18" hidden="0" customWidth="1"/>
    <x:col min="5" max="5" width="15" hidden="0" customWidth="1"/>
    <x:col min="6" max="6" width="15" hidden="0" customWidth="1"/>
    <x:col min="7" max="7" width="17" hidden="0" customWidth="1"/>
  </x:cols>
  <x:sheetData>
    <x:row r="1" ht="15" hidden="0" customHeight="1">
      <x:c r="A1" s="6" t="str">
        <x:v>branch_de</x:v>
      </x:c>
      <x:c r="B1" s="7" t="str">
        <x:v>direct_starts_2025</x:v>
      </x:c>
      <x:c r="C1" s="7" t="str">
        <x:v>self_employed_2025</x:v>
      </x:c>
      <x:c r="D1" s="7" t="str">
        <x:v>posted_workers_2025</x:v>
      </x:c>
      <x:c r="E1" s="7" t="str">
        <x:v>total_2024</x:v>
      </x:c>
      <x:c r="F1" s="7" t="str">
        <x:v>total_2025</x:v>
      </x:c>
      <x:c r="G1" s="8" t="str">
        <x:v>official_change_pct</x:v>
      </x:c>
    </x:row>
    <x:row r="2" ht="15" hidden="0" customHeight="1">
      <x:c r="A2" s="9" t="str">
        <x:v>Landwirtschaft</x:v>
      </x:c>
      <x:c r="B2" s="11" t="n">
        <x:v>20078</x:v>
      </x:c>
      <x:c r="C2" s="11" t="n">
        <x:v>198</x:v>
      </x:c>
      <x:c r="D2" s="11" t="n">
        <x:v>631</x:v>
      </x:c>
      <x:c r="E2" s="11" t="n">
        <x:v>20984</x:v>
      </x:c>
      <x:c r="F2" s="11" t="n">
        <x:v>20907</x:v>
      </x:c>
      <x:c r="G2" s="13" t="n">
        <x:v>-0.004</x:v>
      </x:c>
    </x:row>
    <x:row r="3" ht="15" hidden="0" customHeight="1">
      <x:c r="A3" s="10" t="str">
        <x:v>Verarbeitendes Gewerbe / Industrie / Energie- und Wasserversorgung</x:v>
      </x:c>
      <x:c r="B3" s="12" t="n">
        <x:v>6116</x:v>
      </x:c>
      <x:c r="C3" s="12" t="n">
        <x:v>2035</x:v>
      </x:c>
      <x:c r="D3" s="12" t="n">
        <x:v>31523</x:v>
      </x:c>
      <x:c r="E3" s="12" t="n">
        <x:v>41541</x:v>
      </x:c>
      <x:c r="F3" s="12" t="n">
        <x:v>39674</x:v>
      </x:c>
      <x:c r="G3" s="14" t="n">
        <x:v>-0.045</x:v>
      </x:c>
    </x:row>
    <x:row r="4" ht="15" hidden="0" customHeight="1">
      <x:c r="A4" s="10" t="str">
        <x:v>Bauhauptgewerbe</x:v>
      </x:c>
      <x:c r="B4" s="12" t="n">
        <x:v>5107</x:v>
      </x:c>
      <x:c r="C4" s="12" t="n">
        <x:v>762</x:v>
      </x:c>
      <x:c r="D4" s="12" t="n">
        <x:v>3855</x:v>
      </x:c>
      <x:c r="E4" s="12" t="n">
        <x:v>9141</x:v>
      </x:c>
      <x:c r="F4" s="12" t="n">
        <x:v>9724</x:v>
      </x:c>
      <x:c r="G4" s="14" t="n">
        <x:v>0.064</x:v>
      </x:c>
    </x:row>
    <x:row r="5" ht="15" hidden="0" customHeight="1">
      <x:c r="A5" s="10" t="str">
        <x:v>Baunebengewerbe</x:v>
      </x:c>
      <x:c r="B5" s="12" t="n">
        <x:v>7784</x:v>
      </x:c>
      <x:c r="C5" s="12" t="n">
        <x:v>4046</x:v>
      </x:c>
      <x:c r="D5" s="12" t="n">
        <x:v>16034</x:v>
      </x:c>
      <x:c r="E5" s="12" t="n">
        <x:v>31369</x:v>
      </x:c>
      <x:c r="F5" s="12" t="n">
        <x:v>27864</x:v>
      </x:c>
      <x:c r="G5" s="14" t="n">
        <x:v>-0.112</x:v>
      </x:c>
    </x:row>
    <x:row r="6" ht="15" hidden="0" customHeight="1">
      <x:c r="A6" s="10" t="str">
        <x:v>Handel</x:v>
      </x:c>
      <x:c r="B6" s="12" t="n">
        <x:v>5524</x:v>
      </x:c>
      <x:c r="C6" s="12" t="n">
        <x:v>639</x:v>
      </x:c>
      <x:c r="D6" s="12" t="n">
        <x:v>4418</x:v>
      </x:c>
      <x:c r="E6" s="12" t="n">
        <x:v>11597</x:v>
      </x:c>
      <x:c r="F6" s="12" t="n">
        <x:v>10581</x:v>
      </x:c>
      <x:c r="G6" s="14" t="n">
        <x:v>-0.088</x:v>
      </x:c>
    </x:row>
    <x:row r="7" ht="15" hidden="0" customHeight="1">
      <x:c r="A7" s="10" t="str">
        <x:v>Gastgewerbe</x:v>
      </x:c>
      <x:c r="B7" s="12" t="n">
        <x:v>21197</x:v>
      </x:c>
      <x:c r="C7" s="12" t="n">
        <x:v>200</x:v>
      </x:c>
      <x:c r="D7" s="12" t="n">
        <x:v>1488</x:v>
      </x:c>
      <x:c r="E7" s="12" t="n">
        <x:v>25474</x:v>
      </x:c>
      <x:c r="F7" s="12" t="n">
        <x:v>22885</x:v>
      </x:c>
      <x:c r="G7" s="14" t="n">
        <x:v>-0.102</x:v>
      </x:c>
    </x:row>
    <x:row r="8" ht="15" hidden="0" customHeight="1">
      <x:c r="A8" s="10" t="str">
        <x:v>Verkehr / Nachrichtenübermittlung</x:v>
      </x:c>
      <x:c r="B8" s="12" t="n">
        <x:v>2621</x:v>
      </x:c>
      <x:c r="C8" s="12" t="n">
        <x:v>440</x:v>
      </x:c>
      <x:c r="D8" s="12" t="n">
        <x:v>1987</x:v>
      </x:c>
      <x:c r="E8" s="12" t="n">
        <x:v>5680</x:v>
      </x:c>
      <x:c r="F8" s="12" t="n">
        <x:v>5048</x:v>
      </x:c>
      <x:c r="G8" s="14" t="n">
        <x:v>-0.111</x:v>
      </x:c>
    </x:row>
    <x:row r="9" ht="15" hidden="0" customHeight="1">
      <x:c r="A9" s="10" t="str">
        <x:v>Banken / Versicherungen / Immobilien / business services / IT / R&amp;D</x:v>
      </x:c>
      <x:c r="B9" s="12" t="n">
        <x:v>6420</x:v>
      </x:c>
      <x:c r="C9" s="12" t="n">
        <x:v>1558</x:v>
      </x:c>
      <x:c r="D9" s="12" t="n">
        <x:v>14881</x:v>
      </x:c>
      <x:c r="E9" s="12" t="n">
        <x:v>23339</x:v>
      </x:c>
      <x:c r="F9" s="12" t="n">
        <x:v>22859</x:v>
      </x:c>
      <x:c r="G9" s="14" t="n">
        <x:v>-0.021</x:v>
      </x:c>
    </x:row>
    <x:row r="10" ht="15" hidden="0" customHeight="1">
      <x:c r="A10" s="10" t="str">
        <x:v>Personalverleih</x:v>
      </x:c>
      <x:c r="B10" s="12" t="n">
        <x:v>50042</x:v>
      </x:c>
      <x:c r="C10" s="12" t="n">
        <x:v>0</x:v>
      </x:c>
      <x:c r="D10" s="12" t="n">
        <x:v>0</x:v>
      </x:c>
      <x:c r="E10" s="12" t="n">
        <x:v>52915</x:v>
      </x:c>
      <x:c r="F10" s="12" t="n">
        <x:v>50042</x:v>
      </x:c>
      <x:c r="G10" s="14" t="n">
        <x:v>-0.054</x:v>
      </x:c>
    </x:row>
    <x:row r="11" ht="15" hidden="0" customHeight="1">
      <x:c r="A11" s="10" t="str">
        <x:v>Überwachungs- und Sicherungsgewerbe</x:v>
      </x:c>
      <x:c r="B11" s="12" t="n">
        <x:v>898</x:v>
      </x:c>
      <x:c r="C11" s="12" t="n">
        <x:v>43</x:v>
      </x:c>
      <x:c r="D11" s="12" t="n">
        <x:v>517</x:v>
      </x:c>
      <x:c r="E11" s="12" t="n">
        <x:v>1587</x:v>
      </x:c>
      <x:c r="F11" s="12" t="n">
        <x:v>1458</x:v>
      </x:c>
      <x:c r="G11" s="14" t="n">
        <x:v>-0.081</x:v>
      </x:c>
    </x:row>
    <x:row r="12" ht="15" hidden="0" customHeight="1">
      <x:c r="A12" s="10" t="str">
        <x:v>Reinigungsgewerbe</x:v>
      </x:c>
      <x:c r="B12" s="12" t="n">
        <x:v>3495</x:v>
      </x:c>
      <x:c r="C12" s="12" t="n">
        <x:v>264</x:v>
      </x:c>
      <x:c r="D12" s="12" t="n">
        <x:v>573</x:v>
      </x:c>
      <x:c r="E12" s="12" t="n">
        <x:v>4337</x:v>
      </x:c>
      <x:c r="F12" s="12" t="n">
        <x:v>4332</x:v>
      </x:c>
      <x:c r="G12" s="14" t="n">
        <x:v>-0.001</x:v>
      </x:c>
    </x:row>
    <x:row r="13" ht="15" hidden="0" customHeight="1">
      <x:c r="A13" s="10" t="str">
        <x:v>Öffentliche Verwaltung</x:v>
      </x:c>
      <x:c r="B13" s="12" t="n">
        <x:v>3959</x:v>
      </x:c>
      <x:c r="C13" s="12" t="n">
        <x:v>43</x:v>
      </x:c>
      <x:c r="D13" s="12" t="n">
        <x:v>1044</x:v>
      </x:c>
      <x:c r="E13" s="12" t="n">
        <x:v>4230</x:v>
      </x:c>
      <x:c r="F13" s="12" t="n">
        <x:v>5046</x:v>
      </x:c>
      <x:c r="G13" s="14" t="n">
        <x:v>0.193</x:v>
      </x:c>
    </x:row>
    <x:row r="14" ht="15" hidden="0" customHeight="1">
      <x:c r="A14" s="10" t="str">
        <x:v>Unterrichtswesen</x:v>
      </x:c>
      <x:c r="B14" s="12" t="n">
        <x:v>4677</x:v>
      </x:c>
      <x:c r="C14" s="12" t="n">
        <x:v>218</x:v>
      </x:c>
      <x:c r="D14" s="12" t="n">
        <x:v>91</x:v>
      </x:c>
      <x:c r="E14" s="12" t="n">
        <x:v>5569</x:v>
      </x:c>
      <x:c r="F14" s="12" t="n">
        <x:v>4986</x:v>
      </x:c>
      <x:c r="G14" s="14" t="n">
        <x:v>-0.105</x:v>
      </x:c>
    </x:row>
    <x:row r="15" ht="15" hidden="0" customHeight="1">
      <x:c r="A15" s="10" t="str">
        <x:v>Gesundheits- und Sozialwesen</x:v>
      </x:c>
      <x:c r="B15" s="12" t="n">
        <x:v>7555</x:v>
      </x:c>
      <x:c r="C15" s="12" t="n">
        <x:v>294</x:v>
      </x:c>
      <x:c r="D15" s="12" t="n">
        <x:v>306</x:v>
      </x:c>
      <x:c r="E15" s="12" t="n">
        <x:v>8480</x:v>
      </x:c>
      <x:c r="F15" s="12" t="n">
        <x:v>8155</x:v>
      </x:c>
      <x:c r="G15" s="14" t="n">
        <x:v>-0.038</x:v>
      </x:c>
    </x:row>
    <x:row r="16" ht="15" hidden="0" customHeight="1">
      <x:c r="A16" s="10" t="str">
        <x:v>Persönliche Dienstleistungen</x:v>
      </x:c>
      <x:c r="B16" s="12" t="n">
        <x:v>19592</x:v>
      </x:c>
      <x:c r="C16" s="12" t="n">
        <x:v>10306</x:v>
      </x:c>
      <x:c r="D16" s="12" t="n">
        <x:v>4375</x:v>
      </x:c>
      <x:c r="E16" s="12" t="n">
        <x:v>32146</x:v>
      </x:c>
      <x:c r="F16" s="12" t="n">
        <x:v>34273</x:v>
      </x:c>
      <x:c r="G16" s="14" t="n">
        <x:v>0.066</x:v>
      </x:c>
    </x:row>
    <x:row r="17" ht="15" hidden="0" customHeight="1">
      <x:c r="A17" s="10" t="str">
        <x:v>Erbringung von Dienstleistungen für private Haushalte</x:v>
      </x:c>
      <x:c r="B17" s="12" t="n">
        <x:v>1890</x:v>
      </x:c>
      <x:c r="C17" s="12" t="n">
        <x:v>133</x:v>
      </x:c>
      <x:c r="D17" s="12" t="n">
        <x:v>158</x:v>
      </x:c>
      <x:c r="E17" s="12" t="n">
        <x:v>1994</x:v>
      </x:c>
      <x:c r="F17" s="12" t="n">
        <x:v>2181</x:v>
      </x:c>
      <x:c r="G17" s="14" t="n">
        <x:v>0.094</x:v>
      </x:c>
    </x:row>
    <x:row r="18" ht="15" hidden="0" customHeight="1">
      <x:c r="A18" s="10" t="str">
        <x:v>Total</x:v>
      </x:c>
      <x:c r="B18" s="12" t="n">
        <x:v>166955</x:v>
      </x:c>
      <x:c r="C18" s="12" t="n">
        <x:v>21179</x:v>
      </x:c>
      <x:c r="D18" s="12" t="n">
        <x:v>81881</x:v>
      </x:c>
      <x:c r="E18" s="12" t="n">
        <x:v>280383</x:v>
      </x:c>
      <x:c r="F18" s="12" t="n">
        <x:v>270015</x:v>
      </x:c>
      <x:c r="G18" s="14" t="n">
        <x:v>-0.037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Pr>
    <x:tabColor rgb="FF006E70"/>
  </x:sheetPr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2" hidden="0" customWidth="1"/>
    <x:col min="2" max="2" width="16" hidden="0" customWidth="1"/>
    <x:col min="3" max="3" width="18" hidden="0" customWidth="1"/>
    <x:col min="4" max="4" width="18" hidden="0" customWidth="1"/>
    <x:col min="5" max="5" width="24" hidden="0" customWidth="1"/>
    <x:col min="6" max="6" width="24" hidden="0" customWidth="1"/>
    <x:col min="7" max="7" width="24" hidden="0" customWidth="1"/>
    <x:col min="8" max="8" width="24" hidden="0" customWidth="1"/>
    <x:col min="9" max="9" width="24" hidden="0" customWidth="1"/>
    <x:col min="10" max="10" width="24" hidden="0" customWidth="1"/>
  </x:cols>
  <x:sheetData>
    <x:row r="1" ht="15" hidden="0" customHeight="1">
      <x:c r="A1" s="6" t="str">
        <x:v>year</x:v>
      </x:c>
      <x:c r="B1" s="7" t="str">
        <x:v>reference_date</x:v>
      </x:c>
      <x:c r="C1" s="7" t="str">
        <x:v>all_g_permits</x:v>
      </x:c>
      <x:c r="D1" s="7" t="str">
        <x:v>all_g_women</x:v>
      </x:c>
      <x:c r="E1" s="7" t="str">
        <x:v>domestic_service_g_permits</x:v>
      </x:c>
      <x:c r="F1" s="8" t="str">
        <x:v>domestic_service_g_women</x:v>
      </x:c>
      <x:c r="G1" t="str">
        <x:v>domestic_female_share</x:v>
      </x:c>
      <x:c r="H1" t="str">
        <x:v>all_g_female_share</x:v>
      </x:c>
      <x:c r="I1" t="str">
        <x:v>domestic_index_2022_100</x:v>
      </x:c>
      <x:c r="J1" t="str">
        <x:v>all_g_index_2022_100</x:v>
      </x:c>
    </x:row>
    <x:row r="2" ht="15" hidden="0" customHeight="1">
      <x:c r="A2" s="9" t="n">
        <x:v>2022</x:v>
      </x:c>
      <x:c r="B2" s="9" t="str">
        <x:v>2022-07-31</x:v>
      </x:c>
      <x:c r="C2" s="11" t="n">
        <x:v>433379</x:v>
      </x:c>
      <x:c r="D2" s="11" t="n">
        <x:v>153391</x:v>
      </x:c>
      <x:c r="E2" s="11" t="n">
        <x:v>6066</x:v>
      </x:c>
      <x:c r="F2" s="11" t="n">
        <x:v>5547</x:v>
      </x:c>
      <x:c r="G2" s="16" t="n">
        <x:f>F2/E2</x:f>
        <x:v>0.9144411473788329</x:v>
      </x:c>
      <x:c r="H2" s="16" t="n">
        <x:f>D2/C2</x:f>
        <x:v>0.35394193073499175</x:v>
      </x:c>
      <x:c r="I2" s="17" t="n">
        <x:f>E2/$E$2*100</x:f>
        <x:v>100</x:v>
      </x:c>
      <x:c r="J2" s="17" t="n">
        <x:f>C2/$C$2*100</x:f>
        <x:v>100</x:v>
      </x:c>
    </x:row>
    <x:row r="3" ht="15" hidden="0" customHeight="1">
      <x:c r="A3" s="10" t="n">
        <x:v>2023</x:v>
      </x:c>
      <x:c r="B3" s="10" t="str">
        <x:v>2023-07-31</x:v>
      </x:c>
      <x:c r="C3" s="12" t="n">
        <x:v>452491</x:v>
      </x:c>
      <x:c r="D3" s="12" t="n">
        <x:v>160185</x:v>
      </x:c>
      <x:c r="E3" s="12" t="n">
        <x:v>5982</x:v>
      </x:c>
      <x:c r="F3" s="12" t="n">
        <x:v>5428</x:v>
      </x:c>
      <x:c r="G3" s="16" t="n">
        <x:f>F3/E3</x:f>
        <x:v>0.9073888331661651</x:v>
      </x:c>
      <x:c r="H3" s="16" t="n">
        <x:f>D3/C3</x:f>
        <x:v>0.35400704102402036</x:v>
      </x:c>
      <x:c r="I3" s="17" t="n">
        <x:f>E3/$E$2*100</x:f>
        <x:v>98.61523244312562</x:v>
      </x:c>
      <x:c r="J3" s="17" t="n">
        <x:f>C3/$C$2*100</x:f>
        <x:v>104.40999679264569</x:v>
      </x:c>
    </x:row>
    <x:row r="4" ht="15" hidden="0" customHeight="1">
      <x:c r="A4" s="10" t="n">
        <x:v>2024</x:v>
      </x:c>
      <x:c r="B4" s="10" t="str">
        <x:v>2024-07-31</x:v>
      </x:c>
      <x:c r="C4" s="12" t="n">
        <x:v>465333</x:v>
      </x:c>
      <x:c r="D4" s="12" t="n">
        <x:v>164890</x:v>
      </x:c>
      <x:c r="E4" s="12" t="n">
        <x:v>5965</x:v>
      </x:c>
      <x:c r="F4" s="12" t="n">
        <x:v>5391</x:v>
      </x:c>
      <x:c r="G4" s="16" t="n">
        <x:f>F4/E4</x:f>
        <x:v>0.9037720033528919</x:v>
      </x:c>
      <x:c r="H4" s="16" t="n">
        <x:f>D4/C4</x:f>
        <x:v>0.35434839136704255</x:v>
      </x:c>
      <x:c r="I4" s="17" t="n">
        <x:f>E4/$E$2*100</x:f>
        <x:v>98.33498186613913</x:v>
      </x:c>
      <x:c r="J4" s="17" t="n">
        <x:f>C4/$C$2*100</x:f>
        <x:v>107.37322297573255</x:v>
      </x:c>
    </x:row>
    <x:row r="5" ht="15" hidden="0" customHeight="1">
      <x:c r="A5" s="10" t="n">
        <x:v>2025</x:v>
      </x:c>
      <x:c r="B5" s="10" t="str">
        <x:v>2025-07-31</x:v>
      </x:c>
      <x:c r="C5" s="12" t="n">
        <x:v>474530</x:v>
      </x:c>
      <x:c r="D5" s="12" t="n">
        <x:v>168445</x:v>
      </x:c>
      <x:c r="E5" s="12" t="n">
        <x:v>5903</x:v>
      </x:c>
      <x:c r="F5" s="12" t="n">
        <x:v>5298</x:v>
      </x:c>
      <x:c r="G5" s="16" t="n">
        <x:f>F5/E5</x:f>
        <x:v>0.8975097408097578</x:v>
      </x:c>
      <x:c r="H5" s="16" t="n">
        <x:f>D5/C5</x:f>
        <x:v>0.3549722883695446</x:v>
      </x:c>
      <x:c r="I5" s="17" t="n">
        <x:f>E5/$E$2*100</x:f>
        <x:v>97.31289152654138</x:v>
      </x:c>
      <x:c r="J5" s="17" t="n">
        <x:f>C5/$C$2*100</x:f>
        <x:v>109.49538394799933</x:v>
      </x:c>
    </x:row>
    <x:row r="6" ht="15" hidden="0" customHeight="1">
      <x:c r="A6" s="10" t="n">
        <x:v>2026</x:v>
      </x:c>
      <x:c r="B6" s="10" t="str">
        <x:v>2026-07-31</x:v>
      </x:c>
      <x:c r="C6" s="12" t="n">
        <x:v>479559</x:v>
      </x:c>
      <x:c r="D6" s="12" t="n">
        <x:v>169604</x:v>
      </x:c>
      <x:c r="E6" s="12" t="n">
        <x:v>5828</x:v>
      </x:c>
      <x:c r="F6" s="12" t="n">
        <x:v>5194</x:v>
      </x:c>
      <x:c r="G6" s="16" t="n">
        <x:f>F6/E6</x:f>
        <x:v>0.8912148249828414</x:v>
      </x:c>
      <x:c r="H6" s="16" t="n">
        <x:f>D6/C6</x:f>
        <x:v>0.3536665978534445</x:v>
      </x:c>
      <x:c r="I6" s="17" t="n">
        <x:f>E6/$E$2*100</x:f>
        <x:v>96.07649192218926</x:v>
      </x:c>
      <x:c r="J6" s="17" t="n">
        <x:f>C6/$C$2*100</x:f>
        <x:v>110.65580011952588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Pr>
    <x:tabColor rgb="FF006E70"/>
  </x:sheetPr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50" hidden="0" customWidth="1"/>
    <x:col min="2" max="2" width="16" hidden="0" customWidth="1"/>
    <x:col min="3" max="3" width="14" hidden="0" customWidth="1"/>
    <x:col min="4" max="4" width="14" hidden="0" customWidth="1"/>
    <x:col min="5" max="5" width="16" hidden="0" customWidth="1"/>
  </x:cols>
  <x:sheetData>
    <x:row r="1" ht="15" hidden="0" customHeight="1">
      <x:c r="A1" s="6" t="str">
        <x:v>branch_de</x:v>
      </x:c>
      <x:c r="B1" s="7" t="str">
        <x:v>total_permits</x:v>
      </x:c>
      <x:c r="C1" s="7" t="str">
        <x:v>women</x:v>
      </x:c>
      <x:c r="D1" s="8" t="str">
        <x:v>men</x:v>
      </x:c>
      <x:c r="E1" t="str">
        <x:v>female_share</x:v>
      </x:c>
    </x:row>
    <x:row r="2" ht="15" hidden="0" customHeight="1">
      <x:c r="A2" s="9" t="str">
        <x:v>Fischerei</x:v>
      </x:c>
      <x:c r="B2" s="11" t="n">
        <x:v>29</x:v>
      </x:c>
      <x:c r="C2" s="11" t="n">
        <x:v>4</x:v>
      </x:c>
      <x:c r="D2" s="11" t="n">
        <x:v>25</x:v>
      </x:c>
      <x:c r="E2" s="16" t="n">
        <x:f>C2/B2</x:f>
        <x:v>0.13793103448275862</x:v>
      </x:c>
    </x:row>
    <x:row r="3" ht="15" hidden="0" customHeight="1">
      <x:c r="A3" s="10" t="str">
        <x:v>Forstwirtschaft</x:v>
      </x:c>
      <x:c r="B3" s="12" t="n">
        <x:v>246</x:v>
      </x:c>
      <x:c r="C3" s="12" t="n">
        <x:v>13</x:v>
      </x:c>
      <x:c r="D3" s="12" t="n">
        <x:v>233</x:v>
      </x:c>
      <x:c r="E3" s="16" t="n">
        <x:f>C3/B3</x:f>
        <x:v>0.052845528455284556</x:v>
      </x:c>
    </x:row>
    <x:row r="4" ht="15" hidden="0" customHeight="1">
      <x:c r="A4" s="10" t="str">
        <x:v>Gartenbau</x:v>
      </x:c>
      <x:c r="B4" s="12" t="n">
        <x:v>1997</x:v>
      </x:c>
      <x:c r="C4" s="12" t="n">
        <x:v>195</x:v>
      </x:c>
      <x:c r="D4" s="12" t="n">
        <x:v>1802</x:v>
      </x:c>
      <x:c r="E4" s="16" t="n">
        <x:f>C4/B4</x:f>
        <x:v>0.09764646970455683</x:v>
      </x:c>
    </x:row>
    <x:row r="5" ht="15" hidden="0" customHeight="1">
      <x:c r="A5" s="10" t="str">
        <x:v>Landwirtschaft</x:v>
      </x:c>
      <x:c r="B5" s="12" t="n">
        <x:v>1776</x:v>
      </x:c>
      <x:c r="C5" s="12" t="n">
        <x:v>587</x:v>
      </x:c>
      <x:c r="D5" s="12" t="n">
        <x:v>1189</x:v>
      </x:c>
      <x:c r="E5" s="16" t="n">
        <x:f>C5/B5</x:f>
        <x:v>0.330518018018018</x:v>
      </x:c>
    </x:row>
    <x:row r="6" ht="15" hidden="0" customHeight="1">
      <x:c r="A6" s="10" t="str">
        <x:v>Baugewerbe</x:v>
      </x:c>
      <x:c r="B6" s="12" t="n">
        <x:v>18462</x:v>
      </x:c>
      <x:c r="C6" s="12" t="n">
        <x:v>1176</x:v>
      </x:c>
      <x:c r="D6" s="12" t="n">
        <x:v>17286</x:v>
      </x:c>
      <x:c r="E6" s="16" t="n">
        <x:f>C6/B6</x:f>
        <x:v>0.0636984075398115</x:v>
      </x:c>
    </x:row>
    <x:row r="7" ht="15" hidden="0" customHeight="1">
      <x:c r="A7" s="10" t="str">
        <x:v>Bekleidung</x:v>
      </x:c>
      <x:c r="B7" s="12" t="n">
        <x:v>2780</x:v>
      </x:c>
      <x:c r="C7" s="12" t="n">
        <x:v>2042</x:v>
      </x:c>
      <x:c r="D7" s="12" t="n">
        <x:v>738</x:v>
      </x:c>
      <x:c r="E7" s="16" t="n">
        <x:f>C7/B7</x:f>
        <x:v>0.7345323741007195</x:v>
      </x:c>
    </x:row>
    <x:row r="8" ht="15" hidden="0" customHeight="1">
      <x:c r="A8" s="10" t="str">
        <x:v>Bergbau</x:v>
      </x:c>
      <x:c r="B8" s="12" t="n">
        <x:v>67</x:v>
      </x:c>
      <x:c r="C8" s="12" t="n">
        <x:v>6</x:v>
      </x:c>
      <x:c r="D8" s="12" t="n">
        <x:v>61</x:v>
      </x:c>
      <x:c r="E8" s="16" t="n">
        <x:f>C8/B8</x:f>
        <x:v>0.08955223880597014</x:v>
      </x:c>
    </x:row>
    <x:row r="9" ht="15" hidden="0" customHeight="1">
      <x:c r="A9" s="10" t="str">
        <x:v>Chemische Erzeugnisse</x:v>
      </x:c>
      <x:c r="B9" s="12" t="n">
        <x:v>18811</x:v>
      </x:c>
      <x:c r="C9" s="12" t="n">
        <x:v>6973</x:v>
      </x:c>
      <x:c r="D9" s="12" t="n">
        <x:v>11838</x:v>
      </x:c>
      <x:c r="E9" s="16" t="n">
        <x:f>C9/B9</x:f>
        <x:v>0.37068736377651373</x:v>
      </x:c>
    </x:row>
    <x:row r="10" ht="15" hidden="0" customHeight="1">
      <x:c r="A10" s="10" t="str">
        <x:v>Energie- und Wasserversorgung</x:v>
      </x:c>
      <x:c r="B10" s="12" t="n">
        <x:v>2603</x:v>
      </x:c>
      <x:c r="C10" s="12" t="n">
        <x:v>343</x:v>
      </x:c>
      <x:c r="D10" s="12" t="n">
        <x:v>2260</x:v>
      </x:c>
      <x:c r="E10" s="16" t="n">
        <x:f>C10/B10</x:f>
        <x:v>0.1317710334229735</x:v>
      </x:c>
    </x:row>
    <x:row r="11" ht="15" hidden="0" customHeight="1">
      <x:c r="A11" s="10" t="str">
        <x:v>Feinmechanische Erzeugnisse</x:v>
      </x:c>
      <x:c r="B11" s="12" t="n">
        <x:v>13242</x:v>
      </x:c>
      <x:c r="C11" s="12" t="n">
        <x:v>3404</x:v>
      </x:c>
      <x:c r="D11" s="12" t="n">
        <x:v>9838</x:v>
      </x:c>
      <x:c r="E11" s="16" t="n">
        <x:f>C11/B11</x:f>
        <x:v>0.2570608669385289</x:v>
      </x:c>
    </x:row>
    <x:row r="12" ht="15" hidden="0" customHeight="1">
      <x:c r="A12" s="10" t="str">
        <x:v>Getränke</x:v>
      </x:c>
      <x:c r="B12" s="12" t="n">
        <x:v>247</x:v>
      </x:c>
      <x:c r="C12" s="12" t="n">
        <x:v>60</x:v>
      </x:c>
      <x:c r="D12" s="12" t="n">
        <x:v>187</x:v>
      </x:c>
      <x:c r="E12" s="16" t="n">
        <x:f>C12/B12</x:f>
        <x:v>0.242914979757085</x:v>
      </x:c>
    </x:row>
    <x:row r="13" ht="15" hidden="0" customHeight="1">
      <x:c r="A13" s="10" t="str">
        <x:v>Glas, Steine und Erden</x:v>
      </x:c>
      <x:c r="B13" s="12" t="n">
        <x:v>2144</x:v>
      </x:c>
      <x:c r="C13" s="12" t="n">
        <x:v>203</x:v>
      </x:c>
      <x:c r="D13" s="12" t="n">
        <x:v>1941</x:v>
      </x:c>
      <x:c r="E13" s="16" t="n">
        <x:f>C13/B13</x:f>
        <x:v>0.09468283582089553</x:v>
      </x:c>
    </x:row>
    <x:row r="14" ht="15" hidden="0" customHeight="1">
      <x:c r="A14" s="10" t="str">
        <x:v>Holzverarbeitung</x:v>
      </x:c>
      <x:c r="B14" s="12" t="n">
        <x:v>4671</x:v>
      </x:c>
      <x:c r="C14" s="12" t="n">
        <x:v>327</x:v>
      </x:c>
      <x:c r="D14" s="12" t="n">
        <x:v>4344</x:v>
      </x:c>
      <x:c r="E14" s="16" t="n">
        <x:f>C14/B14</x:f>
        <x:v>0.07000642260757868</x:v>
      </x:c>
    </x:row>
    <x:row r="15" ht="15" hidden="0" customHeight="1">
      <x:c r="A15" s="10" t="str">
        <x:v>Installationen am Bau</x:v>
      </x:c>
      <x:c r="B15" s="12" t="n">
        <x:v>18074</x:v>
      </x:c>
      <x:c r="C15" s="12" t="n">
        <x:v>965</x:v>
      </x:c>
      <x:c r="D15" s="12" t="n">
        <x:v>17109</x:v>
      </x:c>
      <x:c r="E15" s="16" t="n">
        <x:f>C15/B15</x:f>
        <x:v>0.05339161226070599</x:v>
      </x:c>
    </x:row>
    <x:row r="16" ht="15" hidden="0" customHeight="1">
      <x:c r="A16" s="10" t="str">
        <x:v>Kunststoffe</x:v>
      </x:c>
      <x:c r="B16" s="12" t="n">
        <x:v>2631</x:v>
      </x:c>
      <x:c r="C16" s="12" t="n">
        <x:v>399</x:v>
      </x:c>
      <x:c r="D16" s="12" t="n">
        <x:v>2232</x:v>
      </x:c>
      <x:c r="E16" s="16" t="n">
        <x:f>C16/B16</x:f>
        <x:v>0.1516533637400228</x:v>
      </x:c>
    </x:row>
    <x:row r="17" ht="15" hidden="0" customHeight="1">
      <x:c r="A17" s="10" t="str">
        <x:v>Lederprodukte</x:v>
      </x:c>
      <x:c r="B17" s="12" t="n">
        <x:v>382</x:v>
      </x:c>
      <x:c r="C17" s="12" t="n">
        <x:v>215</x:v>
      </x:c>
      <x:c r="D17" s="12" t="n">
        <x:v>167</x:v>
      </x:c>
      <x:c r="E17" s="16" t="n">
        <x:f>C17/B17</x:f>
        <x:v>0.56282722513089</x:v>
      </x:c>
    </x:row>
    <x:row r="18" ht="15" hidden="0" customHeight="1">
      <x:c r="A18" s="10" t="str">
        <x:v>Maschinen- und Fahrzeugbau</x:v>
      </x:c>
      <x:c r="B18" s="12" t="n">
        <x:v>12348</x:v>
      </x:c>
      <x:c r="C18" s="12" t="n">
        <x:v>1672</x:v>
      </x:c>
      <x:c r="D18" s="12" t="n">
        <x:v>10676</x:v>
      </x:c>
      <x:c r="E18" s="16" t="n">
        <x:f>C18/B18</x:f>
        <x:v>0.13540654356980888</x:v>
      </x:c>
    </x:row>
    <x:row r="19" ht="15" hidden="0" customHeight="1">
      <x:c r="A19" s="10" t="str">
        <x:v>Metallverarbeitung</x:v>
      </x:c>
      <x:c r="B19" s="12" t="n">
        <x:v>8740</x:v>
      </x:c>
      <x:c r="C19" s="12" t="n">
        <x:v>1028</x:v>
      </x:c>
      <x:c r="D19" s="12" t="n">
        <x:v>7712</x:v>
      </x:c>
      <x:c r="E19" s="16" t="n">
        <x:f>C19/B19</x:f>
        <x:v>0.11762013729977117</x:v>
      </x:c>
    </x:row>
    <x:row r="20" ht="15" hidden="0" customHeight="1">
      <x:c r="A20" s="10" t="str">
        <x:v>Nahrungsmittel</x:v>
      </x:c>
      <x:c r="B20" s="12" t="n">
        <x:v>4623</x:v>
      </x:c>
      <x:c r="C20" s="12" t="n">
        <x:v>1276</x:v>
      </x:c>
      <x:c r="D20" s="12" t="n">
        <x:v>3347</x:v>
      </x:c>
      <x:c r="E20" s="16" t="n">
        <x:f>C20/B20</x:f>
        <x:v>0.27601124810728966</x:v>
      </x:c>
    </x:row>
    <x:row r="21" ht="15" hidden="0" customHeight="1">
      <x:c r="A21" s="10" t="str">
        <x:v>Papierfabrikation</x:v>
      </x:c>
      <x:c r="B21" s="12" t="n">
        <x:v>359</x:v>
      </x:c>
      <x:c r="C21" s="12" t="n">
        <x:v>62</x:v>
      </x:c>
      <x:c r="D21" s="12" t="n">
        <x:v>297</x:v>
      </x:c>
      <x:c r="E21" s="16" t="n">
        <x:f>C21/B21</x:f>
        <x:v>0.17270194986072424</x:v>
      </x:c>
    </x:row>
    <x:row r="22" ht="15" hidden="0" customHeight="1">
      <x:c r="A22" s="10" t="str">
        <x:v>Rauchwaren</x:v>
      </x:c>
      <x:c r="B22" s="12" t="n">
        <x:v>43</x:v>
      </x:c>
      <x:c r="C22" s="12" t="n">
        <x:v>20</x:v>
      </x:c>
      <x:c r="D22" s="12" t="n">
        <x:v>23</x:v>
      </x:c>
      <x:c r="E22" s="16" t="n">
        <x:f>C22/B22</x:f>
        <x:v>0.46511627906976744</x:v>
      </x:c>
    </x:row>
    <x:row r="23" ht="15" hidden="0" customHeight="1">
      <x:c r="A23" s="10" t="str">
        <x:v>Sonstige Verarbeitung von Werkstoffen</x:v>
      </x:c>
      <x:c r="B23" s="12" t="n">
        <x:v>1777</x:v>
      </x:c>
      <x:c r="C23" s="12" t="n">
        <x:v>625</x:v>
      </x:c>
      <x:c r="D23" s="12" t="n">
        <x:v>1152</x:v>
      </x:c>
      <x:c r="E23" s="16" t="n">
        <x:f>C23/B23</x:f>
        <x:v>0.3517163759144626</x:v>
      </x:c>
    </x:row>
    <x:row r="24" ht="15" hidden="0" customHeight="1">
      <x:c r="A24" s="10" t="str">
        <x:v>Textilindustrie</x:v>
      </x:c>
      <x:c r="B24" s="12" t="n">
        <x:v>501</x:v>
      </x:c>
      <x:c r="C24" s="12" t="n">
        <x:v>143</x:v>
      </x:c>
      <x:c r="D24" s="12" t="n">
        <x:v>358</x:v>
      </x:c>
      <x:c r="E24" s="16" t="n">
        <x:f>C24/B24</x:f>
        <x:v>0.28542914171656686</x:v>
      </x:c>
    </x:row>
    <x:row r="25" ht="15" hidden="0" customHeight="1">
      <x:c r="A25" s="10" t="str">
        <x:v>Uhrindurstrie</x:v>
      </x:c>
      <x:c r="B25" s="12" t="n">
        <x:v>20869</x:v>
      </x:c>
      <x:c r="C25" s="12" t="n">
        <x:v>8378</x:v>
      </x:c>
      <x:c r="D25" s="12" t="n">
        <x:v>12491</x:v>
      </x:c>
      <x:c r="E25" s="16" t="n">
        <x:f>C25/B25</x:f>
        <x:v>0.40145670611912404</x:v>
      </x:c>
    </x:row>
    <x:row r="26" ht="15" hidden="0" customHeight="1">
      <x:c r="A26" s="10" t="str">
        <x:v>Verlag und Druckerei</x:v>
      </x:c>
      <x:c r="B26" s="12" t="n">
        <x:v>1184</x:v>
      </x:c>
      <x:c r="C26" s="12" t="n">
        <x:v>406</x:v>
      </x:c>
      <x:c r="D26" s="12" t="n">
        <x:v>778</x:v>
      </x:c>
      <x:c r="E26" s="16" t="n">
        <x:f>C26/B26</x:f>
        <x:v>0.34290540540540543</x:v>
      </x:c>
    </x:row>
    <x:row r="27" ht="15" hidden="0" customHeight="1">
      <x:c r="A27" s="10" t="str">
        <x:v>Abfallbeseitigung und Recycling</x:v>
      </x:c>
      <x:c r="B27" s="12" t="n">
        <x:v>896</x:v>
      </x:c>
      <x:c r="C27" s="12" t="n">
        <x:v>114</x:v>
      </x:c>
      <x:c r="D27" s="12" t="n">
        <x:v>782</x:v>
      </x:c>
      <x:c r="E27" s="16" t="n">
        <x:f>C27/B27</x:f>
        <x:v>0.12723214285714285</x:v>
      </x:c>
    </x:row>
    <x:row r="28" ht="15" hidden="0" customHeight="1">
      <x:c r="A28" s="10" t="str">
        <x:v>Bahnen</x:v>
      </x:c>
      <x:c r="B28" s="12" t="n">
        <x:v>1704</x:v>
      </x:c>
      <x:c r="C28" s="12" t="n">
        <x:v>224</x:v>
      </x:c>
      <x:c r="D28" s="12" t="n">
        <x:v>1480</x:v>
      </x:c>
      <x:c r="E28" s="16" t="n">
        <x:f>C28/B28</x:f>
        <x:v>0.13145539906103287</x:v>
      </x:c>
    </x:row>
    <x:row r="29" ht="15" hidden="0" customHeight="1">
      <x:c r="A29" s="10" t="str">
        <x:v>Bankgewerbe</x:v>
      </x:c>
      <x:c r="B29" s="12" t="n">
        <x:v>5355</x:v>
      </x:c>
      <x:c r="C29" s="12" t="n">
        <x:v>1757</x:v>
      </x:c>
      <x:c r="D29" s="12" t="n">
        <x:v>3598</x:v>
      </x:c>
      <x:c r="E29" s="16" t="n">
        <x:f>C29/B29</x:f>
        <x:v>0.3281045751633987</x:v>
      </x:c>
    </x:row>
    <x:row r="30" ht="15" hidden="0" customHeight="1">
      <x:c r="A30" s="10" t="str">
        <x:v>Behörden und Verwaltung</x:v>
      </x:c>
      <x:c r="B30" s="12" t="n">
        <x:v>4798</x:v>
      </x:c>
      <x:c r="C30" s="12" t="n">
        <x:v>2449</x:v>
      </x:c>
      <x:c r="D30" s="12" t="n">
        <x:v>2349</x:v>
      </x:c>
      <x:c r="E30" s="16" t="n">
        <x:f>C30/B30</x:f>
        <x:v>0.5104210087536474</x:v>
      </x:c>
    </x:row>
    <x:row r="31" ht="15" hidden="0" customHeight="1">
      <x:c r="A31" s="10" t="str">
        <x:v>Botschaften und internationale Vertretungen</x:v>
      </x:c>
      <x:c r="B31" s="12" t="n">
        <x:v>132</x:v>
      </x:c>
      <x:c r="C31" s="12" t="n">
        <x:v>75</x:v>
      </x:c>
      <x:c r="D31" s="12" t="n">
        <x:v>57</x:v>
      </x:c>
      <x:c r="E31" s="16" t="n">
        <x:f>C31/B31</x:f>
        <x:v>0.5681818181818182</x:v>
      </x:c>
    </x:row>
    <x:row r="32" ht="15" hidden="0" customHeight="1">
      <x:c r="A32" s="10" t="str">
        <x:v>Detailhandel allgemein</x:v>
      </x:c>
      <x:c r="B32" s="12" t="n">
        <x:v>13797</x:v>
      </x:c>
      <x:c r="C32" s="12" t="n">
        <x:v>5791</x:v>
      </x:c>
      <x:c r="D32" s="12" t="n">
        <x:v>8006</x:v>
      </x:c>
      <x:c r="E32" s="16" t="n">
        <x:f>C32/B32</x:f>
        <x:v>0.4197289265782416</x:v>
      </x:c>
    </x:row>
    <x:row r="33" ht="15" hidden="0" customHeight="1">
      <x:c r="A33" s="10" t="str">
        <x:v>Fachdetailhandel</x:v>
      </x:c>
      <x:c r="B33" s="12" t="n">
        <x:v>16880</x:v>
      </x:c>
      <x:c r="C33" s="12" t="n">
        <x:v>7171</x:v>
      </x:c>
      <x:c r="D33" s="12" t="n">
        <x:v>9709</x:v>
      </x:c>
      <x:c r="E33" s="16" t="n">
        <x:f>C33/B33</x:f>
        <x:v>0.4248222748815166</x:v>
      </x:c>
    </x:row>
    <x:row r="34" ht="15" hidden="0" customHeight="1">
      <x:c r="A34" s="10" t="str">
        <x:v>Fachgrosshandel</x:v>
      </x:c>
      <x:c r="B34" s="12" t="n">
        <x:v>14247</x:v>
      </x:c>
      <x:c r="C34" s="12" t="n">
        <x:v>4350</x:v>
      </x:c>
      <x:c r="D34" s="12" t="n">
        <x:v>9897</x:v>
      </x:c>
      <x:c r="E34" s="16" t="n">
        <x:f>C34/B34</x:f>
        <x:v>0.30532743735523266</x:v>
      </x:c>
    </x:row>
    <x:row r="35" ht="15" hidden="0" customHeight="1">
      <x:c r="A35" s="10" t="str">
        <x:v>Forschung und Entwicklung</x:v>
      </x:c>
      <x:c r="B35" s="12" t="n">
        <x:v>1927</x:v>
      </x:c>
      <x:c r="C35" s="12" t="n">
        <x:v>842</x:v>
      </x:c>
      <x:c r="D35" s="12" t="n">
        <x:v>1085</x:v>
      </x:c>
      <x:c r="E35" s="16" t="n">
        <x:f>C35/B35</x:f>
        <x:v>0.436948624805397</x:v>
      </x:c>
    </x:row>
    <x:row r="36" ht="15" hidden="0" customHeight="1">
      <x:c r="A36" s="10" t="str">
        <x:v>Freizeit und Unterhaltung</x:v>
      </x:c>
      <x:c r="B36" s="12" t="n">
        <x:v>5871</x:v>
      </x:c>
      <x:c r="C36" s="12" t="n">
        <x:v>2219</x:v>
      </x:c>
      <x:c r="D36" s="12" t="n">
        <x:v>3652</x:v>
      </x:c>
      <x:c r="E36" s="16" t="n">
        <x:f>C36/B36</x:f>
        <x:v>0.3779594617611991</x:v>
      </x:c>
    </x:row>
    <x:row r="37" ht="15" hidden="0" customHeight="1">
      <x:c r="A37" s="10" t="str">
        <x:v>Gastgewerbe</x:v>
      </x:c>
      <x:c r="B37" s="12" t="n">
        <x:v>25034</x:v>
      </x:c>
      <x:c r="C37" s="12" t="n">
        <x:v>10692</x:v>
      </x:c>
      <x:c r="D37" s="12" t="n">
        <x:v>14342</x:v>
      </x:c>
      <x:c r="E37" s="16" t="n">
        <x:f>C37/B37</x:f>
        <x:v>0.4270991451625789</x:v>
      </x:c>
    </x:row>
    <x:row r="38" ht="15" hidden="0" customHeight="1">
      <x:c r="A38" s="10" t="str">
        <x:v>Grosshandel allgemein</x:v>
      </x:c>
      <x:c r="B38" s="12" t="n">
        <x:v>1060</x:v>
      </x:c>
      <x:c r="C38" s="12" t="n">
        <x:v>323</x:v>
      </x:c>
      <x:c r="D38" s="12" t="n">
        <x:v>737</x:v>
      </x:c>
      <x:c r="E38" s="16" t="n">
        <x:f>C38/B38</x:f>
        <x:v>0.30471698113207546</x:v>
      </x:c>
    </x:row>
    <x:row r="39" ht="15" hidden="0" customHeight="1">
      <x:c r="A39" s="10" t="str">
        <x:v>Grosshandel mit Fertigwaren</x:v>
      </x:c>
      <x:c r="B39" s="12" t="n">
        <x:v>6835</x:v>
      </x:c>
      <x:c r="C39" s="12" t="n">
        <x:v>2443</x:v>
      </x:c>
      <x:c r="D39" s="12" t="n">
        <x:v>4392</x:v>
      </x:c>
      <x:c r="E39" s="16" t="n">
        <x:f>C39/B39</x:f>
        <x:v>0.3574250182882224</x:v>
      </x:c>
    </x:row>
    <x:row r="40" ht="15" hidden="0" customHeight="1">
      <x:c r="A40" s="10" t="str">
        <x:v>Häusliche Dienste</x:v>
      </x:c>
      <x:c r="B40" s="12" t="n">
        <x:v>5828</x:v>
      </x:c>
      <x:c r="C40" s="12" t="n">
        <x:v>5194</x:v>
      </x:c>
      <x:c r="D40" s="12" t="n">
        <x:v>634</x:v>
      </x:c>
      <x:c r="E40" s="16" t="n">
        <x:f>C40/B40</x:f>
        <x:v>0.8912148249828414</x:v>
      </x:c>
    </x:row>
    <x:row r="41" ht="15" hidden="0" customHeight="1">
      <x:c r="A41" s="10" t="str">
        <x:v>Immobilienmakler und -verwaltung</x:v>
      </x:c>
      <x:c r="B41" s="12" t="n">
        <x:v>3047</x:v>
      </x:c>
      <x:c r="C41" s="12" t="n">
        <x:v>1594</x:v>
      </x:c>
      <x:c r="D41" s="12" t="n">
        <x:v>1453</x:v>
      </x:c>
      <x:c r="E41" s="16" t="n">
        <x:f>C41/B41</x:f>
        <x:v>0.5231375123071874</x:v>
      </x:c>
    </x:row>
    <x:row r="42" ht="15" hidden="0" customHeight="1">
      <x:c r="A42" s="10" t="str">
        <x:v>Luftfahrt</x:v>
      </x:c>
      <x:c r="B42" s="12" t="n">
        <x:v>4729</x:v>
      </x:c>
      <x:c r="C42" s="12" t="n">
        <x:v>1621</x:v>
      </x:c>
      <x:c r="D42" s="12" t="n">
        <x:v>3108</x:v>
      </x:c>
      <x:c r="E42" s="16" t="n">
        <x:f>C42/B42</x:f>
        <x:v>0.3427786001268767</x:v>
      </x:c>
    </x:row>
    <x:row r="43" ht="15" hidden="0" customHeight="1">
      <x:c r="A43" s="10" t="str">
        <x:v>Medizin und Gesundheitswesen</x:v>
      </x:c>
      <x:c r="B43" s="12" t="n">
        <x:v>38869</x:v>
      </x:c>
      <x:c r="C43" s="12" t="n">
        <x:v>27558</x:v>
      </x:c>
      <x:c r="D43" s="12" t="n">
        <x:v>11311</x:v>
      </x:c>
      <x:c r="E43" s="16" t="n">
        <x:f>C43/B43</x:f>
        <x:v>0.7089968869793408</x:v>
      </x:c>
    </x:row>
    <x:row r="44" ht="15" hidden="0" customHeight="1">
      <x:c r="A44" s="10" t="str">
        <x:v>Nachrichtenübermittlung</x:v>
      </x:c>
      <x:c r="B44" s="12" t="n">
        <x:v>2043</x:v>
      </x:c>
      <x:c r="C44" s="12" t="n">
        <x:v>392</x:v>
      </x:c>
      <x:c r="D44" s="12" t="n">
        <x:v>1651</x:v>
      </x:c>
      <x:c r="E44" s="16" t="n">
        <x:f>C44/B44</x:f>
        <x:v>0.19187469407733726</x:v>
      </x:c>
    </x:row>
    <x:row r="45" ht="15" hidden="0" customHeight="1">
      <x:c r="A45" s="10" t="str">
        <x:v>Persönliche Dienstleistungen</x:v>
      </x:c>
      <x:c r="B45" s="12" t="n">
        <x:v>12321</x:v>
      </x:c>
      <x:c r="C45" s="12" t="n">
        <x:v>7208</x:v>
      </x:c>
      <x:c r="D45" s="12" t="n">
        <x:v>5113</x:v>
      </x:c>
      <x:c r="E45" s="16" t="n">
        <x:f>C45/B45</x:f>
        <x:v>0.5850174498823147</x:v>
      </x:c>
    </x:row>
    <x:row r="46" ht="15" hidden="0" customHeight="1">
      <x:c r="A46" s="10" t="str">
        <x:v>Planung, Beratung, Informatik</x:v>
      </x:c>
      <x:c r="B46" s="12" t="n">
        <x:v>116797</x:v>
      </x:c>
      <x:c r="C46" s="12" t="n">
        <x:v>33981</x:v>
      </x:c>
      <x:c r="D46" s="12" t="n">
        <x:v>82816</x:v>
      </x:c>
      <x:c r="E46" s="16" t="n">
        <x:f>C46/B46</x:f>
        <x:v>0.29094069196982797</x:v>
      </x:c>
    </x:row>
    <x:row r="47" ht="15" hidden="0" customHeight="1">
      <x:c r="A47" s="10" t="str">
        <x:v>Religiöse und weltanschauliche Vereinigungen</x:v>
      </x:c>
      <x:c r="B47" s="12" t="n">
        <x:v>991</x:v>
      </x:c>
      <x:c r="C47" s="12" t="n">
        <x:v>585</x:v>
      </x:c>
      <x:c r="D47" s="12" t="n">
        <x:v>406</x:v>
      </x:c>
      <x:c r="E47" s="16" t="n">
        <x:f>C47/B47</x:f>
        <x:v>0.5903128153380424</x:v>
      </x:c>
    </x:row>
    <x:row r="48" ht="15" hidden="0" customHeight="1">
      <x:c r="A48" s="10" t="str">
        <x:v>Reparaturen</x:v>
      </x:c>
      <x:c r="B48" s="12" t="n">
        <x:v>4839</x:v>
      </x:c>
      <x:c r="C48" s="12" t="n">
        <x:v>420</x:v>
      </x:c>
      <x:c r="D48" s="12" t="n">
        <x:v>4419</x:v>
      </x:c>
      <x:c r="E48" s="16" t="n">
        <x:f>C48/B48</x:f>
        <x:v>0.08679479231246125</x:v>
      </x:c>
    </x:row>
    <x:row r="49" ht="15" hidden="0" customHeight="1">
      <x:c r="A49" s="10" t="str">
        <x:v>Schifffahrt</x:v>
      </x:c>
      <x:c r="B49" s="12" t="n">
        <x:v>2556</x:v>
      </x:c>
      <x:c r="C49" s="12" t="n">
        <x:v>433</x:v>
      </x:c>
      <x:c r="D49" s="12" t="n">
        <x:v>2123</x:v>
      </x:c>
      <x:c r="E49" s="16" t="n">
        <x:f>C49/B49</x:f>
        <x:v>0.16940532081377152</x:v>
      </x:c>
    </x:row>
    <x:row r="50" ht="15" hidden="0" customHeight="1">
      <x:c r="A50" s="10" t="str">
        <x:v>Sozialversicherungen</x:v>
      </x:c>
      <x:c r="B50" s="12" t="n">
        <x:v>190</x:v>
      </x:c>
      <x:c r="C50" s="12" t="n">
        <x:v>78</x:v>
      </x:c>
      <x:c r="D50" s="12" t="n">
        <x:v>112</x:v>
      </x:c>
      <x:c r="E50" s="16" t="n">
        <x:f>C50/B50</x:f>
        <x:v>0.4105263157894737</x:v>
      </x:c>
    </x:row>
    <x:row r="51" ht="15" hidden="0" customHeight="1">
      <x:c r="A51" s="10" t="str">
        <x:v>Strassenverkehr und Pipelines</x:v>
      </x:c>
      <x:c r="B51" s="12" t="n">
        <x:v>10493</x:v>
      </x:c>
      <x:c r="C51" s="12" t="n">
        <x:v>1180</x:v>
      </x:c>
      <x:c r="D51" s="12" t="n">
        <x:v>9313</x:v>
      </x:c>
      <x:c r="E51" s="16" t="n">
        <x:f>C51/B51</x:f>
        <x:v>0.11245592299628324</x:v>
      </x:c>
    </x:row>
    <x:row r="52" ht="15" hidden="0" customHeight="1">
      <x:c r="A52" s="10" t="str">
        <x:v>Unterrichtswesen</x:v>
      </x:c>
      <x:c r="B52" s="12" t="n">
        <x:v>11730</x:v>
      </x:c>
      <x:c r="C52" s="12" t="n">
        <x:v>6471</x:v>
      </x:c>
      <x:c r="D52" s="12" t="n">
        <x:v>5259</x:v>
      </x:c>
      <x:c r="E52" s="16" t="n">
        <x:f>C52/B52</x:f>
        <x:v>0.5516624040920716</x:v>
      </x:c>
    </x:row>
    <x:row r="53" ht="15" hidden="0" customHeight="1">
      <x:c r="A53" s="10" t="str">
        <x:v>Vereine, Verbände und Parteien</x:v>
      </x:c>
      <x:c r="B53" s="12" t="n">
        <x:v>5887</x:v>
      </x:c>
      <x:c r="C53" s="12" t="n">
        <x:v>2025</x:v>
      </x:c>
      <x:c r="D53" s="12" t="n">
        <x:v>3862</x:v>
      </x:c>
      <x:c r="E53" s="16" t="n">
        <x:f>C53/B53</x:f>
        <x:v>0.3439782571768303</x:v>
      </x:c>
    </x:row>
    <x:row r="54" ht="15" hidden="0" customHeight="1">
      <x:c r="A54" s="10" t="str">
        <x:v>Verkehrsvermittlung</x:v>
      </x:c>
      <x:c r="B54" s="12" t="n">
        <x:v>4942</x:v>
      </x:c>
      <x:c r="C54" s="12" t="n">
        <x:v>1700</x:v>
      </x:c>
      <x:c r="D54" s="12" t="n">
        <x:v>3242</x:v>
      </x:c>
      <x:c r="E54" s="16" t="n">
        <x:f>C54/B54</x:f>
        <x:v>0.3439902873330635</x:v>
      </x:c>
    </x:row>
    <x:row r="55" ht="15" hidden="0" customHeight="1">
      <x:c r="A55" s="10" t="str">
        <x:v>Vermietung von Geräten und Fahrzeugen</x:v>
      </x:c>
      <x:c r="B55" s="12" t="n">
        <x:v>1008</x:v>
      </x:c>
      <x:c r="C55" s="12" t="n">
        <x:v>326</x:v>
      </x:c>
      <x:c r="D55" s="12" t="n">
        <x:v>682</x:v>
      </x:c>
      <x:c r="E55" s="16" t="n">
        <x:f>C55/B55</x:f>
        <x:v>0.32341269841269843</x:v>
      </x:c>
    </x:row>
    <x:row r="56" ht="15" hidden="0" customHeight="1">
      <x:c r="A56" s="10" t="str">
        <x:v>Versicherungen</x:v>
      </x:c>
      <x:c r="B56" s="12" t="n">
        <x:v>2533</x:v>
      </x:c>
      <x:c r="C56" s="12" t="n">
        <x:v>952</x:v>
      </x:c>
      <x:c r="D56" s="12" t="n">
        <x:v>1581</x:v>
      </x:c>
      <x:c r="E56" s="16" t="n">
        <x:f>C56/B56</x:f>
        <x:v>0.37583892617449666</x:v>
      </x:c>
    </x:row>
    <x:row r="57" ht="15" hidden="0" customHeight="1">
      <x:c r="A57" s="10" t="str">
        <x:v>Wohnheime und Wohlfahrtspflege</x:v>
      </x:c>
      <x:c r="B57" s="12" t="n">
        <x:v>10933</x:v>
      </x:c>
      <x:c r="C57" s="12" t="n">
        <x:v>7906</x:v>
      </x:c>
      <x:c r="D57" s="12" t="n">
        <x:v>3027</x:v>
      </x:c>
      <x:c r="E57" s="16" t="n">
        <x:f>C57/B57</x:f>
        <x:v>0.7231318027988658</x:v>
      </x:c>
    </x:row>
    <x:row r="58" ht="15" hidden="0" customHeight="1">
      <x:c r="A58" s="10" t="str">
        <x:v>Zwischenhandel allgemein</x:v>
      </x:c>
      <x:c r="B58" s="12" t="n">
        <x:v>2664</x:v>
      </x:c>
      <x:c r="C58" s="12" t="n">
        <x:v>1000</x:v>
      </x:c>
      <x:c r="D58" s="12" t="n">
        <x:v>1664</x:v>
      </x:c>
      <x:c r="E58" s="16" t="n">
        <x:f>C58/B58</x:f>
        <x:v>0.37537537537537535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Pr>
    <x:tabColor rgb="FF006E70"/>
  </x:sheetPr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2" hidden="0" customWidth="1"/>
    <x:col min="2" max="2" width="14" hidden="0" customWidth="1"/>
    <x:col min="3" max="3" width="14" hidden="0" customWidth="1"/>
    <x:col min="4" max="4" width="18" hidden="0" customWidth="1"/>
    <x:col min="5" max="5" width="25" hidden="0" customWidth="1"/>
    <x:col min="6" max="6" width="25" hidden="0" customWidth="1"/>
  </x:cols>
  <x:sheetData>
    <x:row r="1" ht="15" hidden="0" customHeight="1">
      <x:c r="A1" s="6" t="str">
        <x:v>canton</x:v>
      </x:c>
      <x:c r="B1" s="7" t="str">
        <x:v>permits</x:v>
      </x:c>
      <x:c r="C1" s="7" t="str">
        <x:v>women</x:v>
      </x:c>
      <x:c r="D1" s="8" t="str">
        <x:v>all_g_permits</x:v>
      </x:c>
      <x:c r="E1" t="str">
        <x:v>female_share</x:v>
      </x:c>
      <x:c r="F1" t="str">
        <x:v>share_of_domestic_permits</x:v>
      </x:c>
    </x:row>
    <x:row r="2" ht="15" hidden="0" customHeight="1">
      <x:c r="A2" s="9" t="str">
        <x:v>ZH</x:v>
      </x:c>
      <x:c r="B2" s="11" t="n">
        <x:v>96</x:v>
      </x:c>
      <x:c r="C2" s="11" t="n">
        <x:v>58</x:v>
      </x:c>
      <x:c r="D2" s="11" t="n">
        <x:v>14724</x:v>
      </x:c>
      <x:c r="E2" s="16" t="n">
        <x:f>IF(B2=0,0,C2/B2)</x:f>
        <x:v>0.6041666666666666</x:v>
      </x:c>
      <x:c r="F2" s="16" t="n">
        <x:f>B2/SUM($B$2:$B$27)</x:f>
        <x:v>0.016472203157172273</x:v>
      </x:c>
    </x:row>
    <x:row r="3" ht="15" hidden="0" customHeight="1">
      <x:c r="A3" s="10" t="str">
        <x:v>BE</x:v>
      </x:c>
      <x:c r="B3" s="12" t="n">
        <x:v>21</x:v>
      </x:c>
      <x:c r="C3" s="12" t="n">
        <x:v>14</x:v>
      </x:c>
      <x:c r="D3" s="12" t="n">
        <x:v>5388</x:v>
      </x:c>
      <x:c r="E3" s="16" t="n">
        <x:f>IF(B3=0,0,C3/B3)</x:f>
        <x:v>0.6666666666666666</x:v>
      </x:c>
      <x:c r="F3" s="16" t="n">
        <x:f>B3/SUM($B$2:$B$27)</x:f>
        <x:v>0.0036032944406314345</x:v>
      </x:c>
    </x:row>
    <x:row r="4" ht="15" hidden="0" customHeight="1">
      <x:c r="A4" s="10" t="str">
        <x:v>LU</x:v>
      </x:c>
      <x:c r="B4" s="12" t="n">
        <x:v>1</x:v>
      </x:c>
      <x:c r="C4" s="12" t="n">
        <x:v>1</x:v>
      </x:c>
      <x:c r="D4" s="12" t="n">
        <x:v>982</x:v>
      </x:c>
      <x:c r="E4" s="16" t="n">
        <x:f>IF(B4=0,0,C4/B4)</x:f>
        <x:v>1</x:v>
      </x:c>
      <x:c r="F4" s="16" t="n">
        <x:f>B4/SUM($B$2:$B$27)</x:f>
        <x:v>0.00017158544955387783</x:v>
      </x:c>
    </x:row>
    <x:row r="5" ht="15" hidden="0" customHeight="1">
      <x:c r="A5" s="10" t="str">
        <x:v>UR</x:v>
      </x:c>
      <x:c r="B5" s="12" t="n">
        <x:v>0</x:v>
      </x:c>
      <x:c r="C5" s="12" t="n">
        <x:v>0</x:v>
      </x:c>
      <x:c r="D5" s="12" t="n">
        <x:v>58</x:v>
      </x:c>
      <x:c r="E5" s="16" t="n">
        <x:f>IF(B5=0,0,C5/B5)</x:f>
        <x:v>0</x:v>
      </x:c>
      <x:c r="F5" s="16" t="n">
        <x:f>B5/SUM($B$2:$B$27)</x:f>
        <x:v>0</x:v>
      </x:c>
    </x:row>
    <x:row r="6" ht="15" hidden="0" customHeight="1">
      <x:c r="A6" s="10" t="str">
        <x:v>SZ</x:v>
      </x:c>
      <x:c r="B6" s="12" t="n">
        <x:v>3</x:v>
      </x:c>
      <x:c r="C6" s="12" t="n">
        <x:v>3</x:v>
      </x:c>
      <x:c r="D6" s="12" t="n">
        <x:v>704</x:v>
      </x:c>
      <x:c r="E6" s="16" t="n">
        <x:f>IF(B6=0,0,C6/B6)</x:f>
        <x:v>1</x:v>
      </x:c>
      <x:c r="F6" s="16" t="n">
        <x:f>B6/SUM($B$2:$B$27)</x:f>
        <x:v>0.0005147563486616335</x:v>
      </x:c>
    </x:row>
    <x:row r="7" ht="15" hidden="0" customHeight="1">
      <x:c r="A7" s="10" t="str">
        <x:v>OW</x:v>
      </x:c>
      <x:c r="B7" s="12" t="n">
        <x:v>3</x:v>
      </x:c>
      <x:c r="C7" s="12" t="n">
        <x:v>3</x:v>
      </x:c>
      <x:c r="D7" s="12" t="n">
        <x:v>173</x:v>
      </x:c>
      <x:c r="E7" s="16" t="n">
        <x:f>IF(B7=0,0,C7/B7)</x:f>
        <x:v>1</x:v>
      </x:c>
      <x:c r="F7" s="16" t="n">
        <x:f>B7/SUM($B$2:$B$27)</x:f>
        <x:v>0.0005147563486616335</x:v>
      </x:c>
    </x:row>
    <x:row r="8" ht="15" hidden="0" customHeight="1">
      <x:c r="A8" s="10" t="str">
        <x:v>NW</x:v>
      </x:c>
      <x:c r="B8" s="12" t="n">
        <x:v>5</x:v>
      </x:c>
      <x:c r="C8" s="12" t="n">
        <x:v>2</x:v>
      </x:c>
      <x:c r="D8" s="12" t="n">
        <x:v>212</x:v>
      </x:c>
      <x:c r="E8" s="16" t="n">
        <x:f>IF(B8=0,0,C8/B8)</x:f>
        <x:v>0.4</x:v>
      </x:c>
      <x:c r="F8" s="16" t="n">
        <x:f>B8/SUM($B$2:$B$27)</x:f>
        <x:v>0.0008579272477693892</x:v>
      </x:c>
    </x:row>
    <x:row r="9" ht="15" hidden="0" customHeight="1">
      <x:c r="A9" s="10" t="str">
        <x:v>GL</x:v>
      </x:c>
      <x:c r="B9" s="12" t="n">
        <x:v>0</x:v>
      </x:c>
      <x:c r="C9" s="12" t="n">
        <x:v>0</x:v>
      </x:c>
      <x:c r="D9" s="12" t="n">
        <x:v>85</x:v>
      </x:c>
      <x:c r="E9" s="16" t="n">
        <x:f>IF(B9=0,0,C9/B9)</x:f>
        <x:v>0</x:v>
      </x:c>
      <x:c r="F9" s="16" t="n">
        <x:f>B9/SUM($B$2:$B$27)</x:f>
        <x:v>0</x:v>
      </x:c>
    </x:row>
    <x:row r="10" ht="15" hidden="0" customHeight="1">
      <x:c r="A10" s="10" t="str">
        <x:v>ZG</x:v>
      </x:c>
      <x:c r="B10" s="12" t="n">
        <x:v>7</x:v>
      </x:c>
      <x:c r="C10" s="12" t="n">
        <x:v>7</x:v>
      </x:c>
      <x:c r="D10" s="12" t="n">
        <x:v>2026</x:v>
      </x:c>
      <x:c r="E10" s="16" t="n">
        <x:f>IF(B10=0,0,C10/B10)</x:f>
        <x:v>1</x:v>
      </x:c>
      <x:c r="F10" s="16" t="n">
        <x:f>B10/SUM($B$2:$B$27)</x:f>
        <x:v>0.0012010981468771448</x:v>
      </x:c>
    </x:row>
    <x:row r="11" ht="15" hidden="0" customHeight="1">
      <x:c r="A11" s="10" t="str">
        <x:v>FR</x:v>
      </x:c>
      <x:c r="B11" s="12" t="n">
        <x:v>11</x:v>
      </x:c>
      <x:c r="C11" s="12" t="n">
        <x:v>7</x:v>
      </x:c>
      <x:c r="D11" s="12" t="n">
        <x:v>2562</x:v>
      </x:c>
      <x:c r="E11" s="16" t="n">
        <x:f>IF(B11=0,0,C11/B11)</x:f>
        <x:v>0.6363636363636364</x:v>
      </x:c>
      <x:c r="F11" s="16" t="n">
        <x:f>B11/SUM($B$2:$B$27)</x:f>
        <x:v>0.0018874399450926561</x:v>
      </x:c>
    </x:row>
    <x:row r="12" ht="15" hidden="0" customHeight="1">
      <x:c r="A12" s="10" t="str">
        <x:v>SO</x:v>
      </x:c>
      <x:c r="B12" s="12" t="n">
        <x:v>7</x:v>
      </x:c>
      <x:c r="C12" s="12" t="n">
        <x:v>7</x:v>
      </x:c>
      <x:c r="D12" s="12" t="n">
        <x:v>3043</x:v>
      </x:c>
      <x:c r="E12" s="16" t="n">
        <x:f>IF(B12=0,0,C12/B12)</x:f>
        <x:v>1</x:v>
      </x:c>
      <x:c r="F12" s="16" t="n">
        <x:f>B12/SUM($B$2:$B$27)</x:f>
        <x:v>0.0012010981468771448</x:v>
      </x:c>
    </x:row>
    <x:row r="13" ht="15" hidden="0" customHeight="1">
      <x:c r="A13" s="10" t="str">
        <x:v>BS</x:v>
      </x:c>
      <x:c r="B13" s="12" t="n">
        <x:v>280</x:v>
      </x:c>
      <x:c r="C13" s="12" t="n">
        <x:v>260</x:v>
      </x:c>
      <x:c r="D13" s="12" t="n">
        <x:v>42993</x:v>
      </x:c>
      <x:c r="E13" s="16" t="n">
        <x:f>IF(B13=0,0,C13/B13)</x:f>
        <x:v>0.9285714285714286</x:v>
      </x:c>
      <x:c r="F13" s="16" t="n">
        <x:f>B13/SUM($B$2:$B$27)</x:f>
        <x:v>0.04804392587508579</x:v>
      </x:c>
    </x:row>
    <x:row r="14" ht="15" hidden="0" customHeight="1">
      <x:c r="A14" s="10" t="str">
        <x:v>BL</x:v>
      </x:c>
      <x:c r="B14" s="12" t="n">
        <x:v>335</x:v>
      </x:c>
      <x:c r="C14" s="12" t="n">
        <x:v>288</x:v>
      </x:c>
      <x:c r="D14" s="12" t="n">
        <x:v>30671</x:v>
      </x:c>
      <x:c r="E14" s="16" t="n">
        <x:f>IF(B14=0,0,C14/B14)</x:f>
        <x:v>0.8597014925373134</x:v>
      </x:c>
      <x:c r="F14" s="16" t="n">
        <x:f>B14/SUM($B$2:$B$27)</x:f>
        <x:v>0.05748112560054908</x:v>
      </x:c>
    </x:row>
    <x:row r="15" ht="15" hidden="0" customHeight="1">
      <x:c r="A15" s="10" t="str">
        <x:v>SH</x:v>
      </x:c>
      <x:c r="B15" s="12" t="n">
        <x:v>26</x:v>
      </x:c>
      <x:c r="C15" s="12" t="n">
        <x:v>22</x:v>
      </x:c>
      <x:c r="D15" s="12" t="n">
        <x:v>6813</x:v>
      </x:c>
      <x:c r="E15" s="16" t="n">
        <x:f>IF(B15=0,0,C15/B15)</x:f>
        <x:v>0.8461538461538461</x:v>
      </x:c>
      <x:c r="F15" s="16" t="n">
        <x:f>B15/SUM($B$2:$B$27)</x:f>
        <x:v>0.004461221688400824</x:v>
      </x:c>
    </x:row>
    <x:row r="16" ht="15" hidden="0" customHeight="1">
      <x:c r="A16" s="10" t="str">
        <x:v>AR</x:v>
      </x:c>
      <x:c r="B16" s="12" t="n">
        <x:v>0</x:v>
      </x:c>
      <x:c r="C16" s="12" t="n">
        <x:v>0</x:v>
      </x:c>
      <x:c r="D16" s="12" t="n">
        <x:v>538</x:v>
      </x:c>
      <x:c r="E16" s="16" t="n">
        <x:f>IF(B16=0,0,C16/B16)</x:f>
        <x:v>0</x:v>
      </x:c>
      <x:c r="F16" s="16" t="n">
        <x:f>B16/SUM($B$2:$B$27)</x:f>
        <x:v>0</x:v>
      </x:c>
    </x:row>
    <x:row r="17" ht="15" hidden="0" customHeight="1">
      <x:c r="A17" s="10" t="str">
        <x:v>AI</x:v>
      </x:c>
      <x:c r="B17" s="12" t="n">
        <x:v>0</x:v>
      </x:c>
      <x:c r="C17" s="12" t="n">
        <x:v>0</x:v>
      </x:c>
      <x:c r="D17" s="12" t="n">
        <x:v>110</x:v>
      </x:c>
      <x:c r="E17" s="16" t="n">
        <x:f>IF(B17=0,0,C17/B17)</x:f>
        <x:v>0</x:v>
      </x:c>
      <x:c r="F17" s="16" t="n">
        <x:f>B17/SUM($B$2:$B$27)</x:f>
        <x:v>0</x:v>
      </x:c>
    </x:row>
    <x:row r="18" ht="15" hidden="0" customHeight="1">
      <x:c r="A18" s="10" t="str">
        <x:v>SG</x:v>
      </x:c>
      <x:c r="B18" s="12" t="n">
        <x:v>18</x:v>
      </x:c>
      <x:c r="C18" s="12" t="n">
        <x:v>16</x:v>
      </x:c>
      <x:c r="D18" s="12" t="n">
        <x:v>12708</x:v>
      </x:c>
      <x:c r="E18" s="16" t="n">
        <x:f>IF(B18=0,0,C18/B18)</x:f>
        <x:v>0.8888888888888888</x:v>
      </x:c>
      <x:c r="F18" s="16" t="n">
        <x:f>B18/SUM($B$2:$B$27)</x:f>
        <x:v>0.0030885380919698007</x:v>
      </x:c>
    </x:row>
    <x:row r="19" ht="15" hidden="0" customHeight="1">
      <x:c r="A19" s="10" t="str">
        <x:v>GR</x:v>
      </x:c>
      <x:c r="B19" s="12" t="n">
        <x:v>233</x:v>
      </x:c>
      <x:c r="C19" s="12" t="n">
        <x:v>210</x:v>
      </x:c>
      <x:c r="D19" s="12" t="n">
        <x:v>11049</x:v>
      </x:c>
      <x:c r="E19" s="16" t="n">
        <x:f>IF(B19=0,0,C19/B19)</x:f>
        <x:v>0.9012875536480687</x:v>
      </x:c>
      <x:c r="F19" s="16" t="n">
        <x:f>B19/SUM($B$2:$B$27)</x:f>
        <x:v>0.03997940974605353</x:v>
      </x:c>
    </x:row>
    <x:row r="20" ht="15" hidden="0" customHeight="1">
      <x:c r="A20" s="10" t="str">
        <x:v>AG</x:v>
      </x:c>
      <x:c r="B20" s="12" t="n">
        <x:v>74</x:v>
      </x:c>
      <x:c r="C20" s="12" t="n">
        <x:v>71</x:v>
      </x:c>
      <x:c r="D20" s="12" t="n">
        <x:v>19191</x:v>
      </x:c>
      <x:c r="E20" s="16" t="n">
        <x:f>IF(B20=0,0,C20/B20)</x:f>
        <x:v>0.9594594594594594</x:v>
      </x:c>
      <x:c r="F20" s="16" t="n">
        <x:f>B20/SUM($B$2:$B$27)</x:f>
        <x:v>0.01269732326698696</x:v>
      </x:c>
    </x:row>
    <x:row r="21" ht="15" hidden="0" customHeight="1">
      <x:c r="A21" s="10" t="str">
        <x:v>TG</x:v>
      </x:c>
      <x:c r="B21" s="12" t="n">
        <x:v>244</x:v>
      </x:c>
      <x:c r="C21" s="12" t="n">
        <x:v>221</x:v>
      </x:c>
      <x:c r="D21" s="12" t="n">
        <x:v>7919</x:v>
      </x:c>
      <x:c r="E21" s="16" t="n">
        <x:f>IF(B21=0,0,C21/B21)</x:f>
        <x:v>0.9057377049180327</x:v>
      </x:c>
      <x:c r="F21" s="16" t="n">
        <x:f>B21/SUM($B$2:$B$27)</x:f>
        <x:v>0.041866849691146193</x:v>
      </x:c>
    </x:row>
    <x:row r="22" ht="15" hidden="0" customHeight="1">
      <x:c r="A22" s="10" t="str">
        <x:v>TI</x:v>
      </x:c>
      <x:c r="B22" s="12" t="n">
        <x:v>3050</x:v>
      </x:c>
      <x:c r="C22" s="12" t="n">
        <x:v>2868</x:v>
      </x:c>
      <x:c r="D22" s="12" t="n">
        <x:v>86865</x:v>
      </x:c>
      <x:c r="E22" s="16" t="n">
        <x:f>IF(B22=0,0,C22/B22)</x:f>
        <x:v>0.940327868852459</x:v>
      </x:c>
      <x:c r="F22" s="16" t="n">
        <x:f>B22/SUM($B$2:$B$27)</x:f>
        <x:v>0.5233356211393274</x:v>
      </x:c>
    </x:row>
    <x:row r="23" ht="15" hidden="0" customHeight="1">
      <x:c r="A23" s="10" t="str">
        <x:v>VD</x:v>
      </x:c>
      <x:c r="B23" s="12" t="n">
        <x:v>310</x:v>
      </x:c>
      <x:c r="C23" s="12" t="n">
        <x:v>203</x:v>
      </x:c>
      <x:c r="D23" s="12" t="n">
        <x:v>54966</x:v>
      </x:c>
      <x:c r="E23" s="16" t="n">
        <x:f>IF(B23=0,0,C23/B23)</x:f>
        <x:v>0.6548387096774193</x:v>
      </x:c>
      <x:c r="F23" s="16" t="n">
        <x:f>B23/SUM($B$2:$B$27)</x:f>
        <x:v>0.05319148936170213</x:v>
      </x:c>
    </x:row>
    <x:row r="24" ht="15" hidden="0" customHeight="1">
      <x:c r="A24" s="10" t="str">
        <x:v>VS</x:v>
      </x:c>
      <x:c r="B24" s="12" t="n">
        <x:v>64</x:v>
      </x:c>
      <x:c r="C24" s="12" t="n">
        <x:v>55</x:v>
      </x:c>
      <x:c r="D24" s="12" t="n">
        <x:v>7542</x:v>
      </x:c>
      <x:c r="E24" s="16" t="n">
        <x:f>IF(B24=0,0,C24/B24)</x:f>
        <x:v>0.859375</x:v>
      </x:c>
      <x:c r="F24" s="16" t="n">
        <x:f>B24/SUM($B$2:$B$27)</x:f>
        <x:v>0.01098146877144818</x:v>
      </x:c>
    </x:row>
    <x:row r="25" ht="15" hidden="0" customHeight="1">
      <x:c r="A25" s="10" t="str">
        <x:v>NE</x:v>
      </x:c>
      <x:c r="B25" s="12" t="n">
        <x:v>21</x:v>
      </x:c>
      <x:c r="C25" s="12" t="n">
        <x:v>11</x:v>
      </x:c>
      <x:c r="D25" s="12" t="n">
        <x:v>18139</x:v>
      </x:c>
      <x:c r="E25" s="16" t="n">
        <x:f>IF(B25=0,0,C25/B25)</x:f>
        <x:v>0.5238095238095238</x:v>
      </x:c>
      <x:c r="F25" s="16" t="n">
        <x:f>B25/SUM($B$2:$B$27)</x:f>
        <x:v>0.0036032944406314345</x:v>
      </x:c>
    </x:row>
    <x:row r="26" ht="15" hidden="0" customHeight="1">
      <x:c r="A26" s="10" t="str">
        <x:v>GE</x:v>
      </x:c>
      <x:c r="B26" s="12" t="n">
        <x:v>907</x:v>
      </x:c>
      <x:c r="C26" s="12" t="n">
        <x:v>764</x:v>
      </x:c>
      <x:c r="D26" s="12" t="n">
        <x:v>136038</x:v>
      </x:c>
      <x:c r="E26" s="16" t="n">
        <x:f>IF(B26=0,0,C26/B26)</x:f>
        <x:v>0.8423373759647188</x:v>
      </x:c>
      <x:c r="F26" s="16" t="n">
        <x:f>B26/SUM($B$2:$B$27)</x:f>
        <x:v>0.1556280027453672</x:v>
      </x:c>
    </x:row>
    <x:row r="27" ht="15" hidden="0" customHeight="1">
      <x:c r="A27" s="10" t="str">
        <x:v>JU</x:v>
      </x:c>
      <x:c r="B27" s="12" t="n">
        <x:v>112</x:v>
      </x:c>
      <x:c r="C27" s="12" t="n">
        <x:v>103</x:v>
      </x:c>
      <x:c r="D27" s="12" t="n">
        <x:v>14056</x:v>
      </x:c>
      <x:c r="E27" s="16" t="n">
        <x:f>IF(B27=0,0,C27/B27)</x:f>
        <x:v>0.9196428571428571</x:v>
      </x:c>
      <x:c r="F27" s="16" t="n">
        <x:f>B27/SUM($B$2:$B$27)</x:f>
        <x:v>0.019217570350034317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Pr>
    <x:tabColor rgb="FF006E70"/>
  </x:sheetPr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2" hidden="0" customWidth="1"/>
    <x:col min="2" max="2" width="16" hidden="0" customWidth="1"/>
    <x:col min="3" max="3" width="14" hidden="0" customWidth="1"/>
    <x:col min="4" max="4" width="14" hidden="0" customWidth="1"/>
  </x:cols>
  <x:sheetData>
    <x:row r="1" ht="15" hidden="0" customHeight="1">
      <x:c r="A1" s="6" t="str">
        <x:v>nationality_group</x:v>
      </x:c>
      <x:c r="B1" s="7" t="str">
        <x:v>total_permits</x:v>
      </x:c>
      <x:c r="C1" s="7" t="str">
        <x:v>women</x:v>
      </x:c>
      <x:c r="D1" s="8" t="str">
        <x:v>men</x:v>
      </x:c>
    </x:row>
    <x:row r="2" ht="15" hidden="0" customHeight="1">
      <x:c r="A2" s="9" t="str">
        <x:v>Germany</x:v>
      </x:c>
      <x:c r="B2" s="11" t="n">
        <x:v>431</x:v>
      </x:c>
      <x:c r="C2" s="11" t="n">
        <x:v>342</x:v>
      </x:c>
      <x:c r="D2" s="11" t="n">
        <x:v>89</x:v>
      </x:c>
    </x:row>
    <x:row r="3" ht="15" hidden="0" customHeight="1">
      <x:c r="A3" s="10" t="str">
        <x:v>France</x:v>
      </x:c>
      <x:c r="B3" s="12" t="n">
        <x:v>1444</x:v>
      </x:c>
      <x:c r="C3" s="12" t="n">
        <x:v>1162</x:v>
      </x:c>
      <x:c r="D3" s="12" t="n">
        <x:v>282</x:v>
      </x:c>
    </x:row>
    <x:row r="4" ht="15" hidden="0" customHeight="1">
      <x:c r="A4" s="10" t="str">
        <x:v>Italy</x:v>
      </x:c>
      <x:c r="B4" s="12" t="n">
        <x:v>3259</x:v>
      </x:c>
      <x:c r="C4" s="12" t="n">
        <x:v>3045</x:v>
      </x:c>
      <x:c r="D4" s="12" t="n">
        <x:v>214</x:v>
      </x:c>
    </x:row>
    <x:row r="5" ht="15" hidden="0" customHeight="1">
      <x:c r="A5" s="10" t="str">
        <x:v>Austria</x:v>
      </x:c>
      <x:c r="B5" s="12" t="n">
        <x:v>25</x:v>
      </x:c>
      <x:c r="C5" s="12" t="n">
        <x:v>21</x:v>
      </x:c>
      <x:c r="D5" s="12" t="n">
        <x:v>4</x:v>
      </x:c>
    </x:row>
    <x:row r="6" ht="15" hidden="0" customHeight="1">
      <x:c r="A6" s="10" t="str">
        <x:v>Other</x:v>
      </x:c>
      <x:c r="B6" s="12" t="n">
        <x:v>669</x:v>
      </x:c>
      <x:c r="C6" s="12" t="n">
        <x:v>624</x:v>
      </x:c>
      <x:c r="D6" s="12" t="n">
        <x:v>45</x:v>
      </x:c>
    </x:row>
    <x:row r="7" ht="15" hidden="0" customHeight="1">
      <x:c r="A7" s="10" t="str">
        <x:v>Total</x:v>
      </x:c>
      <x:c r="B7" s="12" t="n">
        <x:v>5828</x:v>
      </x:c>
      <x:c r="C7" s="12" t="n">
        <x:v>5194</x:v>
      </x:c>
      <x:c r="D7" s="12" t="n">
        <x:v>634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Pr>
    <x:tabColor rgb="FF006E70"/>
  </x:sheetPr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36" hidden="0" customWidth="1"/>
    <x:col min="2" max="2" width="14" hidden="0" customWidth="1"/>
    <x:col min="3" max="3" width="14" hidden="0" customWidth="1"/>
    <x:col min="4" max="4" width="90" hidden="0" customWidth="1"/>
    <x:col min="5" max="5" width="18" hidden="0" customWidth="1"/>
    <x:col min="6" max="6" width="38" hidden="0" customWidth="1"/>
  </x:cols>
  <x:sheetData>
    <x:row r="1" ht="15" hidden="0" customHeight="1">
      <x:c r="A1" s="6" t="str">
        <x:v>metric</x:v>
      </x:c>
      <x:c r="B1" s="7" t="str">
        <x:v>value</x:v>
      </x:c>
      <x:c r="C1" s="7" t="str">
        <x:v>unit</x:v>
      </x:c>
      <x:c r="D1" s="7" t="str">
        <x:v>definition</x:v>
      </x:c>
      <x:c r="E1" s="7" t="str">
        <x:v>snapshot_date</x:v>
      </x:c>
      <x:c r="F1" s="8" t="str">
        <x:v>source</x:v>
      </x:c>
    </x:row>
    <x:row r="2" ht="15" hidden="0" customHeight="1">
      <x:c r="A2" s="9" t="str">
        <x:v>Active Helper accounts</x:v>
      </x:c>
      <x:c r="B2" s="11" t="n">
        <x:v>587</x:v>
      </x:c>
      <x:c r="C2" s="9" t="str">
        <x:v>accounts</x:v>
      </x:c>
      <x:c r="D2" s="9" t="str">
        <x:v>Email-confirmed, enabled, non-deleted, non-test Helpore Helper accounts; public-profile visibility was not required</x:v>
      </x:c>
      <x:c r="E2" s="9" t="str">
        <x:v>2026-09-10</x:v>
      </x:c>
      <x:c r="F2" s="9" t="str">
        <x:v>De-identified Helpore platform records</x:v>
      </x:c>
    </x:row>
    <x:row r="3" ht="15" hidden="0" customHeight="1">
      <x:c r="A3" s="10" t="str">
        <x:v>Non-Swiss EU/EFTA Helper accounts</x:v>
      </x:c>
      <x:c r="B3" s="12" t="n">
        <x:v>192</x:v>
      </x:c>
      <x:c r="C3" s="10" t="str">
        <x:v>accounts</x:v>
      </x:c>
      <x:c r="D3" s="10" t="str">
        <x:v>Accounts in the active base with a recorded non-Swiss EU/EFTA nationality</x:v>
      </x:c>
      <x:c r="E3" s="10" t="str">
        <x:v>2026-09-10</x:v>
      </x:c>
      <x:c r="F3" s="10" t="str">
        <x:v>De-identified Helpore platform records</x:v>
      </x:c>
    </x:row>
    <x:row r="4" ht="15" hidden="0" customHeight="1">
      <x:c r="A4" s="10" t="str">
        <x:v>Eligible EU/EFTA Helper accounts</x:v>
      </x:c>
      <x:c r="B4" s="12" t="n">
        <x:v>185</x:v>
      </x:c>
      <x:c r="C4" s="10" t="str">
        <x:v>accounts</x:v>
      </x:c>
      <x:c r="D4" s="10" t="str">
        <x:v>Accounts in the EU/EFTA subset with a recorded eligibility route</x:v>
      </x:c>
      <x:c r="E4" s="10" t="str">
        <x:v>2026-09-10</x:v>
      </x:c>
      <x:c r="F4" s="10" t="str">
        <x:v>De-identified Helpore platform records</x:v>
      </x:c>
    </x:row>
    <x:row r="5" ht="24" hidden="0" customHeight="1">
      <x:c r="A5" s="10" t="str">
        <x:v>Recent-arrival short-stay route</x:v>
      </x:c>
      <x:c r="B5" s="12" t="n">
        <x:v>58</x:v>
      </x:c>
      <x:c r="C5" s="10" t="str">
        <x:v>accounts</x:v>
      </x:c>
      <x:c r="D5" s="10" t="str">
        <x:v>Accounts in the eligible denominator that selected the EU/EFTA short-stay route and supplied a Swiss entry date within the preceding 90 days</x:v>
      </x:c>
      <x:c r="E5" s="10" t="str">
        <x:v>2026-09-10</x:v>
      </x:c>
      <x:c r="F5" s="10" t="str">
        <x:v>De-identified Helpore platform records</x:v>
      </x:c>
    </x:row>
    <x:row r="6" ht="15" hidden="0" customHeight="1">
      <x:c r="A6" s="10" t="str">
        <x:v>Recent-arrival short-stay share</x:v>
      </x:c>
      <x:c r="B6" s="15" t="n">
        <x:v>31.3514</x:v>
      </x:c>
      <x:c r="C6" s="10" t="str">
        <x:v>percent</x:v>
      </x:c>
      <x:c r="D6" s="10" t="str">
        <x:v>58 divided by 185; rounded to 31.4 percent in public copy</x:v>
      </x:c>
      <x:c r="E6" s="10" t="str">
        <x:v>2026-09-10</x:v>
      </x:c>
      <x:c r="F6" s="10" t="str">
        <x:v>Helpore calculation from de-identified platform records</x:v>
      </x:c>
    </x:row>
  </x:sheetData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Pr>
    <x:tabColor rgb="FF123D40"/>
  </x:sheetPr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31" hidden="0" customWidth="1"/>
    <x:col min="2" max="2" width="24" hidden="0" customWidth="1"/>
    <x:col min="3" max="3" width="65" hidden="0" customWidth="1"/>
    <x:col min="4" max="4" width="55" hidden="0" customWidth="1"/>
  </x:cols>
  <x:sheetData>
    <x:row r="1" ht="24" customHeight="1">
      <x:c r="A1" s="55" t="str">
        <x:v>Sources and definitions</x:v>
      </x:c>
    </x:row>
    <x:row r="2" ht="24" customHeight="1"/>
    <x:row r="3" ht="15" hidden="0" customHeight="1">
      <x:c r="A3" s="58" t="str">
        <x:v>Source</x:v>
      </x:c>
      <x:c r="B3" s="58" t="str">
        <x:v>Reference date / release</x:v>
      </x:c>
      <x:c r="C3" s="58" t="str">
        <x:v>URL</x:v>
      </x:c>
      <x:c r="D3" s="58" t="str">
        <x:v>Use</x:v>
      </x:c>
    </x:row>
    <x:row r="4" ht="24" hidden="0" customHeight="1">
      <x:c r="A4" s="60" t="str">
        <x:v>SECO FlaM 2025 statistical annex</x:v>
      </x:c>
      <x:c r="B4" s="60" t="str">
        <x:v>2025 flows / 17 Jun 2026</x:v>
      </x:c>
      <x:c r="C4" s="60" t="str">
        <x:v>https://www.seco.admin.ch/dam/de/sd-web/QwISGsWa5Cn5/Statistischer%20Anhang_FlaM_2025_DE.pdf</x:v>
      </x:c>
      <x:c r="D4" s="60" t="str">
        <x:v>Annual short-stay notifications and components</x:v>
      </x:c>
    </x:row>
    <x:row r="5" ht="24" hidden="0" customHeight="1">
      <x:c r="A5" s="60" t="str">
        <x:v>SECO NAV Household Work report</x:v>
      </x:c>
      <x:c r="B5" s="60" t="str">
        <x:v>2024 / 12 Nov 2025</x:v>
      </x:c>
      <x:c r="C5" s="60" t="str">
        <x:v>https://www.seco.admin.ch/dam/de/sd-web/1Im2A4dzy6Qp/Erl%C3%A4uternder%20Bericht_NAV%20Hauswirtschaft_2025_DE.pdf</x:v>
      </x:c>
      <x:c r="D5" s="60" t="str">
        <x:v>2024 household direct-start record and definitions</x:v>
      </x:c>
    </x:row>
    <x:row r="6" ht="24" hidden="0" customHeight="1">
      <x:c r="A6" s="60" t="str">
        <x:v>SEM table 5-20</x:v>
      </x:c>
      <x:c r="B6" s="60" t="str">
        <x:v>31 Jul 2026 / 17 Aug 2026</x:v>
      </x:c>
      <x:c r="C6" s="60" t="str">
        <x:v>https://www.sem.admin.ch/dam/sem/de/data/publiservice/statistik/auslaenderstatistik/2026/07/5-20-gg-best-bra-2026-07.xlsx.download.xlsx/5-20-gg-best-bra-2026-07-d.xlsx</x:v>
      </x:c>
      <x:c r="D6" s="60" t="str">
        <x:v>Valid G-permit stock by branch, nationality, sex and canton</x:v>
      </x:c>
    </x:row>
    <x:row r="7" ht="24" hidden="0" customHeight="1">
      <x:c r="A7" s="60" t="str">
        <x:v>SEM July 2026 archive</x:v>
      </x:c>
      <x:c r="B7" s="60" t="str">
        <x:v>17 Aug 2026</x:v>
      </x:c>
      <x:c r="C7" s="60" t="str">
        <x:v>https://www.sem.admin.ch/sem/de/home/publiservice/statistik/auslaenderstatistik/archiv/2026/07.html</x:v>
      </x:c>
      <x:c r="D7" s="60" t="str">
        <x:v>Publication context</x:v>
      </x:c>
    </x:row>
    <x:row r="8" ht="24" hidden="0" customHeight="1">
      <x:c r="A8" s="60" t="str">
        <x:v>EasyGov notification-system transition</x:v>
      </x:c>
      <x:c r="B8" s="60" t="str">
        <x:v>mid-Mar 2025 / notice 3 Apr 2025</x:v>
      </x:c>
      <x:c r="C8" s="60" t="str">
        <x:v>https://aktuell.easygov.swiss/medienmitteilungen/online-meldeverfahren-fuer-kurzfristige-erwerbstaetigkeit/</x:v>
      </x:c>
      <x:c r="D8" s="60" t="str">
        <x:v>Possible reporting or industry-classification break; official sources do not quantify an effect</x:v>
      </x:c>
    </x:row>
    <x:row r="9" ht="36" hidden="0" customHeight="1">
      <x:c r="A9" s="60" t="str">
        <x:v>Helpore platform snapshot</x:v>
      </x:c>
      <x:c r="B9" s="60" t="str">
        <x:v>10 Sep 2026</x:v>
      </x:c>
      <x:c r="C9" s="60" t="str"/>
      <x:c r="D9" s="60" t="str">
        <x:v>De-identified aggregate audit: 587 active accounts → 192 non-Swiss EU/EFTA nationality → 185 recorded eligibility route → 58 recent-entry short-stay route; public visibility not required</x:v>
      </x:c>
    </x:row>
    <x:row r="10" ht="15" hidden="0" customHeight="1">
      <x:c r="A10" s="60" t="str">
        <x:v>Definition</x:v>
      </x:c>
      <x:c r="B10" s="60" t="str">
        <x:v>Flow</x:v>
      </x:c>
      <x:c r="C10" s="60" t="str"/>
      <x:c r="D10" s="60" t="str">
        <x:v>Short-stay notifications are annual records across three administrative routes.</x:v>
      </x:c>
    </x:row>
    <x:row r="11" ht="15" hidden="0" customHeight="1">
      <x:c r="A11" s="60" t="str">
        <x:v>Definition</x:v>
      </x:c>
      <x:c r="B11" s="60" t="str">
        <x:v>Stock</x:v>
      </x:c>
      <x:c r="C11" s="60" t="str"/>
      <x:c r="D11" s="60" t="str">
        <x:v>SEM table 5-20 counts valid permits, not active workers or jobs.</x:v>
      </x:c>
    </x:row>
    <x:row r="13" ht="27" customHeight="1">
      <x:c r="A13" s="46" t="str">
        <x:v>Disclosure
Helpore conducted and published this secondary analysis and has a direct commercial interest in Swiss household services. National findings use official SECO, SEM and FSO data. The separately labelled Helpore statistic uses de-identified, self-reported platform records and is not representative of Switzerland or comparable with the official series.</x:v>
      </x:c>
    </x:row>
    <x:row r="14" ht="27" customHeight="1"/>
    <x:row r="15" ht="27" customHeight="1"/>
    <x:row r="16" ht="27" customHeight="1"/>
    <x:row r="17" ht="27" customHeight="1"/>
    <x:row r="19" ht="24" customHeight="1">
      <x:c r="A19" s="52" t="str">
        <x:v>Author
Gilberto de la Fuente · Director at Helpore
Analysis and data preparation: Helpore</x:v>
      </x:c>
    </x:row>
    <x:row r="20" ht="24" customHeight="1"/>
    <x:row r="21" ht="24" customHeight="1"/>
  </x:sheetData>
  <x:mergeCells>
    <x:mergeCell ref="A1:D2"/>
    <x:mergeCell ref="A13:D17"/>
    <x:mergeCell ref="A19:D21"/>
  </x:mergeCells>
  <x:pageMargins left="0.7" right="0.7" top="0.75" bottom="0.75" header="0.3" footer="0.3"/>
</x:worksheet>
</file>